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tabRatio="919" activeTab="4"/>
  </bookViews>
  <sheets>
    <sheet name="ZZK - DW160" sheetId="1" r:id="rId1"/>
    <sheet name="1 BRANŻA DROGOWA  dr1" sheetId="2" r:id="rId2"/>
    <sheet name="3 INFRAS TOW -roboty drogowe" sheetId="3" r:id="rId3"/>
    <sheet name="4 INFR TOW - BRANŻA ELEKTR" sheetId="4" r:id="rId4"/>
    <sheet name="5 INF TOW_KD" sheetId="5" r:id="rId5"/>
  </sheets>
  <externalReferences>
    <externalReference r:id="rId8"/>
  </externalReferences>
  <definedNames>
    <definedName name="_xlfn.BAHTTEXT" hidden="1">#NAME?</definedName>
    <definedName name="dane">#REF!</definedName>
    <definedName name="kurs">4.2735</definedName>
    <definedName name="_xlnm.Print_Area" localSheetId="1">'1 BRANŻA DROGOWA  dr1'!$A$1:$H$132</definedName>
    <definedName name="_xlnm.Print_Area" localSheetId="2">'3 INFRAS TOW -roboty drogowe'!$A$1:$H$35</definedName>
    <definedName name="_xlnm.Print_Area" localSheetId="3">'4 INFR TOW - BRANŻA ELEKTR'!$A$1:$H$28</definedName>
    <definedName name="_xlnm.Print_Area" localSheetId="4">'5 INF TOW_KD'!$A$1:$H$22</definedName>
    <definedName name="_xlnm.Print_Area" localSheetId="0">'ZZK - DW160'!$A$1:$E$16</definedName>
    <definedName name="_xlnm.Print_Titles" localSheetId="1">'1 BRANŻA DROGOWA  dr1'!$1:$5</definedName>
    <definedName name="_xlnm.Print_Titles" localSheetId="2">'3 INFRAS TOW -roboty drogowe'!$1:$5</definedName>
    <definedName name="_xlnm.Print_Titles" localSheetId="3">'4 INFR TOW - BRANŻA ELEKTR'!$1:$5</definedName>
    <definedName name="_xlnm.Print_Titles" localSheetId="4">'5 INF TOW_KD'!$1:$5</definedName>
  </definedNames>
  <calcPr fullCalcOnLoad="1"/>
</workbook>
</file>

<file path=xl/sharedStrings.xml><?xml version="1.0" encoding="utf-8"?>
<sst xmlns="http://schemas.openxmlformats.org/spreadsheetml/2006/main" count="740" uniqueCount="276">
  <si>
    <t xml:space="preserve">Rozbudowa drogi wojewódzkiej nr 160 Suchań - Miedzichowo odcinek Sowia Góra - Międzychód </t>
  </si>
  <si>
    <t>ROBOTY PRZYGOTOWAWCZE</t>
  </si>
  <si>
    <t>D-01.00.00</t>
  </si>
  <si>
    <t>D-01.01.01</t>
  </si>
  <si>
    <t>ELEMENTY ULIC</t>
  </si>
  <si>
    <t>D-08.00.00</t>
  </si>
  <si>
    <t>D-08.01.01</t>
  </si>
  <si>
    <t>Lp</t>
  </si>
  <si>
    <t>Nr specyfikacji</t>
  </si>
  <si>
    <t>Kod CPV</t>
  </si>
  <si>
    <t>Opis pozycji</t>
  </si>
  <si>
    <t>Ilość</t>
  </si>
  <si>
    <t>J.m.</t>
  </si>
  <si>
    <t>Roboty pomiarowe przy liniowych robotach ziemnych - trasa dróg w terenie równinnym</t>
  </si>
  <si>
    <t>km</t>
  </si>
  <si>
    <t>szt</t>
  </si>
  <si>
    <t>m</t>
  </si>
  <si>
    <t>m2</t>
  </si>
  <si>
    <t>m3</t>
  </si>
  <si>
    <t>D-01.02.04</t>
  </si>
  <si>
    <t>kpl</t>
  </si>
  <si>
    <t>x</t>
  </si>
  <si>
    <t>RAZEM</t>
  </si>
  <si>
    <t>Wartość [zł]</t>
  </si>
  <si>
    <t xml:space="preserve">BRANŻA KANALIZACJA DESZCZOWA </t>
  </si>
  <si>
    <t>D.01.03.05</t>
  </si>
  <si>
    <t>45230000-8</t>
  </si>
  <si>
    <t>KANALIZACJA DESZCZOWA</t>
  </si>
  <si>
    <t>Roboty ziemne</t>
  </si>
  <si>
    <t>Wykopy ręczne liniowe o ścianach pionowych głębokości do 3,0 m, pod fundamenty, rurociągi i kolektory w gruntach suchych kat. I-II, z wydobyciem urobku łopatą lub wyciągiem ręcznym: szer. wykopu 0,8-1,5 m - 20% całości wykopów</t>
  </si>
  <si>
    <t xml:space="preserve">Wykopy oraz przekopy wykonywane na odkład koparkami przedsiębiernymi o pojemności łyżki 0,40 m3, w gruncie kategorii: I-II - 80% całości wykopów
</t>
  </si>
  <si>
    <t>Pełne umocnienie pionowych ścian wykopów liniowych palami szalunkowymi /wypraskami/ wraz z rozbiórką, w gruntach suchych, przy szerokości wykopu do 1,0 m i głębokości do 3,0 m: grunt kat. I-II</t>
  </si>
  <si>
    <t xml:space="preserve">Podłoża z materiałów sypkich pod kanały i obiekty - grubość podłoża: 20 cm - podsypka </t>
  </si>
  <si>
    <t>Podłoża z materiałów sypkich pod kanały i obiekty - grubość podłoża: 20 cm - obsypka</t>
  </si>
  <si>
    <t>Roboty ziemne wykonywane koparkami przedsiębier. o poj.łyżki 0,40 m3, w ziemi uprzednio zmagazynowanej w hałdach, z transportem urobku, sam.samowyład.o ładow.ponad 5 do 10 t w gruncie  kat.I-III /spycharka gąs. 75 KM/ - dowiezienie podsypki, obsypki oraz brakującej zasypki</t>
  </si>
  <si>
    <t>Przemieszczanie mas ziemnych uprzednio odspojonych na odległośc do 10 m, przy zasypywaniu wykopów spycharkami gąsienicowymi o mocy: 74 kW (100 KM),  kat.gruntu I-III - wykonanie zasypki</t>
  </si>
  <si>
    <t>Zagęszczenie uprzednio rozplantowanego warstwami gruntu w nasypie ubijakami mechanicznymi, w gruncie sypkim, kategorii : I-II</t>
  </si>
  <si>
    <t>Roboty montażowe</t>
  </si>
  <si>
    <t>Kanały z rur kanalizacyjnych PCW łączonych na wcisk /rury łącznie z uszczelką/, o średnicy zewnętrznej: 200 mm</t>
  </si>
  <si>
    <t>szt.</t>
  </si>
  <si>
    <t>BRANŻA ELEKTRYCZNA - Sieć elektroenergetyczna</t>
  </si>
  <si>
    <t>D-01.03.01</t>
  </si>
  <si>
    <t>45231000-5</t>
  </si>
  <si>
    <t>Wykop mechaniczny pod słupy wirowane  1-żerdziowe, o długości: 10,5 m - koparko-spycharką z deskowaniem</t>
  </si>
  <si>
    <t>stan</t>
  </si>
  <si>
    <t>Wykop mechaniczny pod słupy wirowane  1-żerdziowe, o długości: 12,0 m - koparko-spycharka z deskowaniem</t>
  </si>
  <si>
    <t>słup</t>
  </si>
  <si>
    <t>Montaż i stawianie słupów wirowanych jednożerdziowych, z ustojem prefabrykowanym typu U2b, z żerdziami o długości: 12m: słup O12/12</t>
  </si>
  <si>
    <t>D-01.03.02</t>
  </si>
  <si>
    <t>Mechaniczne pogrążanie uziomów pionowych prętowych w gruncie: kat.III: pręt stalowy ocynkowany fi=8mm</t>
  </si>
  <si>
    <t>Montaż uziomu z bednarki ocynk. o przekroju 20x4 w wykopie</t>
  </si>
  <si>
    <t>Badania i pomiary instalacji uziemienia ochronnego lub roboczego : - pierwszy pomiar</t>
  </si>
  <si>
    <t>Ręczne kopanie rowów dla kabli i/lub rur osłonowych w gruncie kat.III, przy szerokości dna wykopu do 0,4 m i głębokości rowu do 0,8 m</t>
  </si>
  <si>
    <t>Nasypanie warstwy piasku na dnie rowu kablowego o szerokości: do 0.4 m - podsypka</t>
  </si>
  <si>
    <t>Ręczne układanie w rowach kablowych, kabli wielożyłowych o masie: ponad 0.5 do 1.0 kg/m , z przykryciem folią, kabel typu YAKY 4x120mm2</t>
  </si>
  <si>
    <t>Układanie w wykopie rur ochronnych HDPEd o średnicy 110mm (rury dwudzielne PS)</t>
  </si>
  <si>
    <t>Nasypanie warstwy piasku na dnie rowu kablowego o szerokości: do 0.4 m - przykrycie kabla</t>
  </si>
  <si>
    <t>Ręczne zasypywanie rowów dla kabli i/lub rur osłonowych w gruncie kat.III, przy szerokości dna wykopu do 0,4 m i głębokości rowu do 0,6 m</t>
  </si>
  <si>
    <t>Badanie linii kablowej: niskiego napięcia - kabel 4-żyłowy</t>
  </si>
  <si>
    <t>odc</t>
  </si>
  <si>
    <t>Montaż rur osłonowych na słupach: rura SV75</t>
  </si>
  <si>
    <t>Demontaż wysięgnika 1-ramiennego z oprawą oświetleniową (wysięgnik i oprawa do ponownego montażu)</t>
  </si>
  <si>
    <t>Montaż na słupach linii nn wysięgnika 1-ramiennego z oprawą oświetleniową (wysięgnik i oprawa z demontażu)</t>
  </si>
  <si>
    <t>Demontaż słupów żelbetowych linii napowietrznej NN pojedyńczych</t>
  </si>
  <si>
    <t>Wywóz ziemi samochodami samowyładowczymi na skaładowisko z załadowaniem i wyładowaniem oraz utylizacja</t>
  </si>
  <si>
    <t>Sieć elektroenergetyczna</t>
  </si>
  <si>
    <t>45100000-8</t>
  </si>
  <si>
    <t>ODTWORZENIE TRASY I PKT WYSOKOŚCIOWYCH ORAZ STABILIZACJA PASA DROGOWEGO</t>
  </si>
  <si>
    <t>prace pomiarowe przy budowie drogi - trasa drogi wojewódzkiej nr 160</t>
  </si>
  <si>
    <t>prace pomiarowe przy budowie drogi - drogi boczne</t>
  </si>
  <si>
    <t>ustawienie i stabilizacja znaków PD</t>
  </si>
  <si>
    <t>45112600-1</t>
  </si>
  <si>
    <t xml:space="preserve">karczowanie krzewów i zagajników wraz z oczyszczeniem terenu </t>
  </si>
  <si>
    <t>ha</t>
  </si>
  <si>
    <t>45112210-0</t>
  </si>
  <si>
    <t>ZDJĘCIE WARSTWY HUMUSU</t>
  </si>
  <si>
    <t>45110000-1</t>
  </si>
  <si>
    <t>ROZBIÓRKI ELEMENTÓW DRÓG</t>
  </si>
  <si>
    <t>rozbiórka nawierzchni zjazdów asfaltowych wraz z odwozem</t>
  </si>
  <si>
    <t>demontaż słupków do znaków drogowych wraz z odwozem</t>
  </si>
  <si>
    <t>demontaż tablic znaków drogowych wraz z odwozem</t>
  </si>
  <si>
    <t>demontaż drogowskazów tablicowych wraz z odwozem</t>
  </si>
  <si>
    <t>usuniecie słupków prowadzących U1 wraz ze znakami km i hm wraz z odwozem</t>
  </si>
  <si>
    <t>rozbiórka ogrodzenia z siatki stalowej na słupkach drewnianych, bez podmurówki</t>
  </si>
  <si>
    <t>rozbiórka ogrodzenia drewnianego bez podmurówki</t>
  </si>
  <si>
    <t>ODWODNIENIE KORPUSU DROGOWEGO</t>
  </si>
  <si>
    <t xml:space="preserve">ROBOTY ZIEMNE </t>
  </si>
  <si>
    <t>WYKONANIE WYKOPÓW W GRUNTACH NIESKALISTYCH</t>
  </si>
  <si>
    <t xml:space="preserve">Wykonanie wykopów w gruncie kategorii I-V </t>
  </si>
  <si>
    <t>WYKONANIE NASYPÓW</t>
  </si>
  <si>
    <t>PODBUDOWY</t>
  </si>
  <si>
    <t>45233140-2</t>
  </si>
  <si>
    <t>KORYTO WRAZ Z PROFILOWANIEM I ZAGĘSZCZANIEM PODŁOŻA</t>
  </si>
  <si>
    <t>profilowanie i zagęszczenie podłoża pod warstwy konstrukcyjne</t>
  </si>
  <si>
    <t>OCZYSZCZENIE I SKROPIENIE WARSTW KONSTRUKCYJNYCH</t>
  </si>
  <si>
    <t>oczyszczenie w-w konstr.-nieasfaltowych</t>
  </si>
  <si>
    <t>oczyszczenie w-w konstr.-asfaltowych</t>
  </si>
  <si>
    <t>skropienie w-w konstr.-nieasfaltowych</t>
  </si>
  <si>
    <t>skropienie w-w konstr.-asfaltowych</t>
  </si>
  <si>
    <t>PODBUDOWA Z MIESZANKI NIEWIĄZANEJ STABILIZOWANEJ MECHANICZNIE</t>
  </si>
  <si>
    <t>podbudowa z mieszanki niezwiązanej o uziarnieniu 0/45 mm stabilizowanej mechanicznie - grubość w-wy 20cm   DW160</t>
  </si>
  <si>
    <t>podbudowa z mieszanki niezwiązanej o uziarnieniu 0/45 mm stabilizowanej mechanicznie - grubość w-wy 20cm - drogi boczne</t>
  </si>
  <si>
    <t>podbudowa z mieszanki niezwiązanej o uziarnieniu 0/31,5 mm stabilizowanej mechanicznie - grubość w-wy 20cm - zjazdy publiczne oraz indywidualne na pola</t>
  </si>
  <si>
    <t>PODBUDOWA I ULEPSZONE PODŁOŻE Z MIESZANKI ZWIĄZANEJ CEMENTEM</t>
  </si>
  <si>
    <t>wykonanie warstwy technologicznej  z mieszanki związanej cementem  klasy C 1,5/2,0  (Rm = 2,5MPa) – mieszanka z betoniarki gr. w-wy 10cm wraz z pielęgnacją  - G1 i G2</t>
  </si>
  <si>
    <t>wykonanie warstwy technologicznej  z mieszanki związanej cementem  klasy C 1,5/2,0  (Rm = 2,5MPa) wraz z pielęgnacją – mieszanka z betoniarki gr. w-wy 15cm -G3</t>
  </si>
  <si>
    <t>wykonanie warstwy technologicznej  z mieszanki związanej cementem  klasy C 1,5/2,0  (Rm = 2,5MPa)  wraz z pielęgnacją – mieszanka z betoniarki gr. w-wy 25cm - G4</t>
  </si>
  <si>
    <t>PODBUDOWA Z BETONU ASFLTOWEGO</t>
  </si>
  <si>
    <t>NAWIERZCHNIE</t>
  </si>
  <si>
    <t>NAWIERZCHNIA Z BETONU ASFALTOWEGO - WARSTWA WIĄŻĄCA I WZMACNIAJĄCA</t>
  </si>
  <si>
    <t xml:space="preserve">ułożenie warstwy wiążącej z betonu asfaltowego AC 16W o gr. 4cm - zjazdy </t>
  </si>
  <si>
    <t>NAWIERZCHNIA Z BETONU ASFALTOWEGO - WARSTWA ŚCIERALNA</t>
  </si>
  <si>
    <t>FREZOWANIE NAWIERZCHNI ASFALTOWYCH</t>
  </si>
  <si>
    <t>frezowanie nawierzchni asfaltowej na głębokość 4cm - połączenia poprzeczne</t>
  </si>
  <si>
    <t>NAWIERZCHNIA Z MIESZANKI MASTYKSOWO-GRYSOWEJ SMA</t>
  </si>
  <si>
    <t>NAWIERZCHNIE Z BETONOWEJ KOSTKI BRUKOWEJ</t>
  </si>
  <si>
    <t>wykonanie nawierzchni z betonowej kostki brukowej grubości 8cm na podsypce cementowo-piaskowej gr. 3cm (zjazdy indywidualne do posesji)</t>
  </si>
  <si>
    <t>wykonanie nawierzchni z betonowej kostki brukowej grubości 8cm na podsypce cementowo-piaskowej gr. 5cm (chodniki)</t>
  </si>
  <si>
    <t>ROBOTY WYKOŃCZENIOWE</t>
  </si>
  <si>
    <t>UMOCNIENIE POWIERZCHNIOWE SKARP, ROWÓW I ŚCIEKÓW</t>
  </si>
  <si>
    <t xml:space="preserve">umocnienie powierzchni skarp nasypów i wykopów oraz rowów i pasów zieleni  warstwą humusu grubości 15cm wraz z obsianiem mieszanką traw niskich </t>
  </si>
  <si>
    <t>plantowanie pasów zieleni, skarp wykopów, nasypów, rowów</t>
  </si>
  <si>
    <t>umocnienie dna i skarpy rowów do wysokosci 0,5m darniną</t>
  </si>
  <si>
    <t>umocnienie dna i skarpy rowów do wysokosci 0,5m darniną mocowana kołkami drewnianymi o srednicy 2,5cm i długosci 30cm (wg rysunku 4.4)</t>
  </si>
  <si>
    <t>umocnienie dna i skarp rowów do wysokosci 0,5m faszyną</t>
  </si>
  <si>
    <t>umocnienie dna i skarp rowów brukiem na sucho</t>
  </si>
  <si>
    <t>umocnienie wylotu drenu z rowu  wg rysunku 4.4</t>
  </si>
  <si>
    <t>umocnienie wlotu drenu do rowu wg rysunku 4.4.</t>
  </si>
  <si>
    <t>umocnienie podłoża/rowu o wym. 2x2m, w miejscu wylotu ścieku skarpowego, brukiem na betonie C8/10 (B10) gr. 10 cm,</t>
  </si>
  <si>
    <t>UMOCNIENIE POBOCZY</t>
  </si>
  <si>
    <t>URZĄDZENIA BEZPIECZEŃSTWA RUCHU</t>
  </si>
  <si>
    <t>45233221-4</t>
  </si>
  <si>
    <t>OZNAKOWANIE POZIOME</t>
  </si>
  <si>
    <t>oznakowanie grubowarstwowe termoplastyczne:</t>
  </si>
  <si>
    <t>linie ciągłe</t>
  </si>
  <si>
    <t>linie przerywane</t>
  </si>
  <si>
    <t>inne znaki poziome i symbole</t>
  </si>
  <si>
    <t>oznakowanie cienkowarstwowe:</t>
  </si>
  <si>
    <t>oznakowanie poziome jezdni punktowymi elementami odblaskowymi:</t>
  </si>
  <si>
    <t>punktowe elementy odblaskowe, trapezowe, z odbłyśnikiem dwukierunkowym barwy białej</t>
  </si>
  <si>
    <t>punktowe elementy odblaskowe, trapezowe, z odbłyśnikiem dwukierunkowym barwy białej i czerwonej</t>
  </si>
  <si>
    <t>45233290-8</t>
  </si>
  <si>
    <t>OZNAKOWANIE PIONOWE</t>
  </si>
  <si>
    <t>z folii odblaskowej pryamatycznej TYP 3:</t>
  </si>
  <si>
    <r>
      <t>znaki nakazu średnie</t>
    </r>
  </si>
  <si>
    <t>z folii odblaskowej TYP 2:</t>
  </si>
  <si>
    <r>
      <t>znaki ostrzegawcze średnie</t>
    </r>
  </si>
  <si>
    <t>znaki zakazu średnie</t>
  </si>
  <si>
    <t>znaki informacyjne średnie</t>
  </si>
  <si>
    <t>znaki uzupełniajace średnie</t>
  </si>
  <si>
    <t>tablice prowadzące U-3</t>
  </si>
  <si>
    <t>konstrukcje wsporcze</t>
  </si>
  <si>
    <t>słupek</t>
  </si>
  <si>
    <t>podwójny słupek</t>
  </si>
  <si>
    <t>SŁUPKI PROWADZĄCE I KRAWĘDZIOWE ORAZ ZNAKI KM I HM</t>
  </si>
  <si>
    <t>słupki prowadzące U-1a + U-1f/U-7/U-8</t>
  </si>
  <si>
    <t>słupki prowadzące U-1a + U-7/U-8</t>
  </si>
  <si>
    <t>słupki krawędziowe U-2</t>
  </si>
  <si>
    <t>45233280-5</t>
  </si>
  <si>
    <t>BARIERY OCHRONNE STALOWE</t>
  </si>
  <si>
    <t>Bariera H1W3B</t>
  </si>
  <si>
    <t>URZĄDZENIA ZABEZPIECZAJACE RUCH PIESZYCH</t>
  </si>
  <si>
    <t>Wygrodzenie segmentowe U-12 H=1,1m</t>
  </si>
  <si>
    <t>KRAWĘŻNIKI BETONOWE</t>
  </si>
  <si>
    <t xml:space="preserve">ustawienie krawężników  betonowych  20x30cm obniżonych ułożonych na podsypce cementowo-piaskowej grubości 5cm  i ławie betonowej z oporem z betonu C12/15 </t>
  </si>
  <si>
    <t>ustawienie oporników betonowych wtopionych 12x25cm ułożonych na podsypce cementowo-piaskowej grubości 5cm  i ławie betonowej z oporem z betonu C12/15</t>
  </si>
  <si>
    <t>OBRZEŻA BETONOWE CHODNIKOWE</t>
  </si>
  <si>
    <t xml:space="preserve">obrzeża betonowe 8x30cm na podsypce cementowo-piaskowej grubości 3cm i ławie betonowej z oporem </t>
  </si>
  <si>
    <t>ŚCIEKI Z PREFABRYKOWANYCH ELEMENTÓW BETONOWYCH</t>
  </si>
  <si>
    <t>ŚCIEKI ULICZNE Z KOSTKI BETONOWEJ</t>
  </si>
  <si>
    <t>ściek przykrawężnikowy z dwóch rzędów betonowej kostki brukowej 20x10x8cm ułożonej na podsypce cem. - piask. gr. 3cm i ławie z betonu C12/15</t>
  </si>
  <si>
    <t>INNE ROBOTY</t>
  </si>
  <si>
    <t>WIATY PRZYSTANKOWE</t>
  </si>
  <si>
    <t>Przestawienie wiaty autobusowej</t>
  </si>
  <si>
    <t>wykonanie schodkowania istniejących skarp (masy ziemne uwzglednione w  pozycjach dot wykonania wykopu i formowania i zagęszczenia nasypów)</t>
  </si>
  <si>
    <t>zabezpieczenie drzew podczas robót budowlanych</t>
  </si>
  <si>
    <t>BRANŻA DROGOWA</t>
  </si>
  <si>
    <t>Lp.</t>
  </si>
  <si>
    <t>Wyszczególnienie</t>
  </si>
  <si>
    <t>ZBIORCZE ZESTAWIENIE KOSZTÓW</t>
  </si>
  <si>
    <t>D-04.00.00</t>
  </si>
  <si>
    <t>D-04.06.01</t>
  </si>
  <si>
    <t>D-05.03.23</t>
  </si>
  <si>
    <t>D-08.03.01</t>
  </si>
  <si>
    <t>D-10.00.00</t>
  </si>
  <si>
    <t>D-10.10.01</t>
  </si>
  <si>
    <t>D-01.02.01</t>
  </si>
  <si>
    <t>D-01.02.02</t>
  </si>
  <si>
    <t>D-02.00.00</t>
  </si>
  <si>
    <t>D-02.01.01</t>
  </si>
  <si>
    <t>D-02.03.01</t>
  </si>
  <si>
    <t>D-03.00.00</t>
  </si>
  <si>
    <t>D-04.01.01</t>
  </si>
  <si>
    <t>D-04.03.01</t>
  </si>
  <si>
    <t>D-04.04.02</t>
  </si>
  <si>
    <t>D-04.05.01</t>
  </si>
  <si>
    <t>D-04.07.01</t>
  </si>
  <si>
    <t>D-05.00.00</t>
  </si>
  <si>
    <t>D-05.03.05a</t>
  </si>
  <si>
    <t>D-05.03.05b</t>
  </si>
  <si>
    <t>D-05.03.11</t>
  </si>
  <si>
    <t>D-05.03.13</t>
  </si>
  <si>
    <t>D-06.00.00</t>
  </si>
  <si>
    <t>D-06.01.01</t>
  </si>
  <si>
    <t>D-06.03.01</t>
  </si>
  <si>
    <t>D-07.00.00</t>
  </si>
  <si>
    <t>D-07.01.01</t>
  </si>
  <si>
    <t>D-07.02.01</t>
  </si>
  <si>
    <t>D-07.02.02</t>
  </si>
  <si>
    <t>D-07.05.01</t>
  </si>
  <si>
    <t>D-08.05.01</t>
  </si>
  <si>
    <t>D-08.05.02</t>
  </si>
  <si>
    <t>Cena [zł]</t>
  </si>
  <si>
    <t>Wartość   [zł]</t>
  </si>
  <si>
    <t>Studnia wpadowa wg. KPED 01.14.</t>
  </si>
  <si>
    <t>rozbiórka podbudowy z kruszywa stabilizowanego mechanicznie wraz z odwozem</t>
  </si>
  <si>
    <t>podbudowa z mieszanki niezwiązanej o uziarnieniu 0/31,5 mm stabilizowanej mechanicznie - grubość w-wy 15cm -  zjazdy indywidualne do posesji</t>
  </si>
  <si>
    <t>wykonanie podbudowy z betonu asfaltowego AC 16 P grubości 6cm - drogi boczne (DP)</t>
  </si>
  <si>
    <t>ułożenie warstwy wiążącej z betonu asfaltowego AC 16 W o gr. 8cm - drogi boczne (DP)</t>
  </si>
  <si>
    <t>ułożenie warstwy ścieralnej z betonu asfaltowego AC 11 S o grubości 4cm -  zjazdy publiczne oraz zjazdy indywidualne na pola</t>
  </si>
  <si>
    <t xml:space="preserve">ułożenie warstwy ścieralnej grubości 4cm z mieszanki SMA 8 – droga wojewódzka nr 160 </t>
  </si>
  <si>
    <t>ułożenie warstwy ścieralnej grubości 4cm z mieszanki SMA 8 – drogi boczne  (DP)</t>
  </si>
  <si>
    <t>tablice kierujące U-6a</t>
  </si>
  <si>
    <t>dodatkowe znaki szlaków rowerowych</t>
  </si>
  <si>
    <t>ściek podchodnikowy wg KPED-01.30</t>
  </si>
  <si>
    <t>profilowanie i zagęszczenie podłoża pod warstwy konstrukcyjne - infrastruktura towarzysząca</t>
  </si>
  <si>
    <t>podbudowa z mieszanki niezwiązanej o uziarnieniu 0/31,5 mm stabilizowanej mechanicznie - grubość w-wy 15cm - wyspy spowalniające ruch</t>
  </si>
  <si>
    <t>wykonanie warstwy technologicznej  z mieszanki związanej cementem  klasy C 1,5/2,0  (Rm = 2,5MPa) – mieszanka z betoniarki gr. w-wy 10cm wraz z pielęgnacją  - G1 i G2 - - infrastrastruktura towarzysząca</t>
  </si>
  <si>
    <t>wykonanie warstwy technologicznej  z mieszanki związanej cementem  klasy C 1,5/2,0  (Rm = 2,5MPa)  wraz z pielęgnacją – mieszanka z betoniarki gr. w-wy 25cm - G4  - infrastrastruktura towarzysząca</t>
  </si>
  <si>
    <t xml:space="preserve">PODBUDOWA Z MIESZANAKI ZWIĄZANEJ Z CEMENTEM </t>
  </si>
  <si>
    <t>wykonanie podbudowy zasadniczej z mieszanki związanej cementem  klasy C 16/20  (petla autobusowa)</t>
  </si>
  <si>
    <t>wykonanie nawierzchni z betonowej kostki brukowej grubości 8cm na podsypce cementowo-piaskowej gr. 3cm (pętla autobusowa)</t>
  </si>
  <si>
    <t>wykonanie nawierzchni z betonowej kostki brukowej grubości 8cm na podsypce cementowo-piaskowej gr. 3cm (wyspy spowalniajace)</t>
  </si>
  <si>
    <t>D-07.06.02</t>
  </si>
  <si>
    <t>ustawienie krawężników betonowych 20x30cm ułożonych na podsypce cementowo-piaskowej grubości 5cm  i ławie betonowej z oporem z betonu C12/15  (pętla autobusowa w Sowiej Górze)</t>
  </si>
  <si>
    <t>ustawienie krawężników betonowych trapezowych 15x21x30cm   ułożonych na podsypce cementowo-piaskowej grubości 5cm  i ławie betonowej z oporem z betonu C12/15  (wyspy spowalniające)</t>
  </si>
  <si>
    <t>nfr</t>
  </si>
  <si>
    <t>1. BRANŻA DROGOWA</t>
  </si>
  <si>
    <t>PODATEK   VAT   (23% z poz. 9)</t>
  </si>
  <si>
    <t>5. INFRASTRUKTURA TOWARZYSZĄCA - KANALIZACJA DESZCZOWA</t>
  </si>
  <si>
    <t>2. INFRASTRUKTURA TOWARZYSZĄCA (ROBOTY DROGOWE)</t>
  </si>
  <si>
    <t>4. INFRASTRUKTURA TOW - BRANŻA ELEKTRYCZNA</t>
  </si>
  <si>
    <t>2. INFRASTRUKTURA TOW. - ROBOTY DROGOWE</t>
  </si>
  <si>
    <t>RAZEM (1)</t>
  </si>
  <si>
    <t>RAZEM (2+7)</t>
  </si>
  <si>
    <t>OGÓŁEM   (poz. 8+9)</t>
  </si>
  <si>
    <t>wykonanie podbudowy z betonu asfaltowego AC 16 P grubości 6cm  - DW160 do km 86+300</t>
  </si>
  <si>
    <t>ułożenie warstwy wiążącej z betonu asfaltowego AC 16 W o gr. 8cm - droga wojewódzka nr 160 do km 86+300 (fragmenty gdzie wykonywana jest cała konstrukcja nawierzchni)</t>
  </si>
  <si>
    <t>ułożenie warstwy wzmacniajacej(wyrównawczej) z betonu asfaltowego AC 16W</t>
  </si>
  <si>
    <t>znaki drogowskazowe</t>
  </si>
  <si>
    <t>przestawienie lustra U-18b</t>
  </si>
  <si>
    <t xml:space="preserve">tabliczki do znaków średnie i </t>
  </si>
  <si>
    <t>mechaniczne karczowanie karpiny, wywóz karpiny i oczyszczenie terenu (tereny Lasów Państwowych)</t>
  </si>
  <si>
    <t xml:space="preserve">ściek skarpowy z elementów prefabrykowanych trapezowych wg KPED-01.11 </t>
  </si>
  <si>
    <t xml:space="preserve">ustawienie krawężników  betonowych  20x30cm ułożonych na podsypce cementowo-piaskowej grubości 5cm  i ławie betonowej z oporem z betonu C12/15 </t>
  </si>
  <si>
    <t>Umocnienie wylotu drenów (obrukowanie na powierzchni 3 m2)</t>
  </si>
  <si>
    <t>Montaż i stawianie słupów wirowanych jednożerdziowych, z ustojem prefabrykowanym typu U3b, z żerdziami o długości: 10,5 m: słup OM 10,5/15</t>
  </si>
  <si>
    <t>RAZEM INFASTRUKTURA TOWARZYSZĄCA (3-5)</t>
  </si>
  <si>
    <t xml:space="preserve">Rozbudowa drogi wojewódzkiej nr 160 Suchań - Miedzichowo                                                                     odcinek Sowia Góra - Międzychód </t>
  </si>
  <si>
    <t>KOSZTORYS OFERTOWY</t>
  </si>
  <si>
    <t>USUNIĘCIE KARPIN DRZEW I KRZAKÓW</t>
  </si>
  <si>
    <t>mechaniczne karczowanie pni, oczyszczeniem terenu oraz wywóz karpiny:</t>
  </si>
  <si>
    <t>3. INFRASTRUKTURA TOW. - BRANŻA ELEKTRYCZNA</t>
  </si>
  <si>
    <t>4. INFRASTRUKTURA TOW. - KAN. DESZCZOWA</t>
  </si>
  <si>
    <t>Odcinek od km 84+286 do km 86+300</t>
  </si>
  <si>
    <t>ułożenie geosiatki o wytrzymałości na rozciąganie 100x100 kN na całej szerokoości nawierzchni asfaltowej</t>
  </si>
  <si>
    <t>rozbiórka przez frezowanie i odwóz z utylizacją lub wykorzystanie destruktu na umocnienie poboczy nawierzchni asfaltowej  (DW160 - krawędzie)</t>
  </si>
  <si>
    <t>rozbiórka przez frezowanie  i odwóz z utylizacją lub wykorzystanie destruktu na umocnienie poboczy nawierzchni z mieszanki mineralno-asfaltowej jezdni  (droga powiatowa w km 84+873)</t>
  </si>
  <si>
    <t>D-05.03.26</t>
  </si>
  <si>
    <t>kompl</t>
  </si>
  <si>
    <t>Wykonanie kompletnych urządzeń bezpieczeństwa ruchu: znaki aktywne( U-6a-1 szt. i C-9 - 1 szt). zasilanie hybrydowe (solarne i wiatrowe na jednym maszcie - 1 szt.) na wyspach spowalniających na wlotach do miejscowości.</t>
  </si>
  <si>
    <t>umocnienie poboczy KŁSM 0/31,5 jasnej barwy - warstwa grubości 10 cm</t>
  </si>
  <si>
    <t xml:space="preserve">Wywiezienie gruntów </t>
  </si>
  <si>
    <t>formowanie i zagęszczenie nasypu z materiałów budowlanych</t>
  </si>
  <si>
    <t>zdjęcie warstwy humusu z terenu projektowanych robót wraz z transportem i składowaniem</t>
  </si>
  <si>
    <t>transport nadmiaru humusu wraz z załadunkiem, rozładunkiem i utylizacją na składowisko wykonawcy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</si>
</sst>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0"/>
    <numFmt numFmtId="166" formatCode="#,##0.000"/>
    <numFmt numFmtId="167" formatCode="#,##0.0"/>
    <numFmt numFmtId="168" formatCode="0."/>
    <numFmt numFmtId="169" formatCode="#,##0_ ;[Red]\-#,##0\ "/>
    <numFmt numFmtId="170" formatCode="#,##0.00_ ;[Red]\-#,##0.00\ "/>
    <numFmt numFmtId="171" formatCode="#,##0&quot; F&quot;_);[Red]\(#,##0&quot; F&quot;\)"/>
    <numFmt numFmtId="172" formatCode="#,##0.00&quot; F&quot;_);[Red]\(#,##0.00&quot; F&quot;\)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7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Arial CE"/>
      <family val="2"/>
    </font>
    <font>
      <sz val="10"/>
      <name val="Helv"/>
      <family val="0"/>
    </font>
    <font>
      <sz val="10"/>
      <name val="MS Sans Serif"/>
      <family val="2"/>
    </font>
    <font>
      <sz val="12"/>
      <name val="Times New Roman"/>
      <family val="1"/>
    </font>
    <font>
      <b/>
      <sz val="14"/>
      <name val="Times New Roman CE"/>
      <family val="1"/>
    </font>
    <font>
      <b/>
      <sz val="14"/>
      <name val="Arial CE"/>
      <family val="2"/>
    </font>
    <font>
      <sz val="10"/>
      <name val="Pl Courier New"/>
      <family val="0"/>
    </font>
    <font>
      <b/>
      <sz val="16"/>
      <name val="Times New Roman"/>
      <family val="1"/>
    </font>
    <font>
      <b/>
      <sz val="12"/>
      <name val="Arial CE"/>
      <family val="2"/>
    </font>
    <font>
      <sz val="14"/>
      <name val="Times New Roman CE"/>
      <family val="1"/>
    </font>
    <font>
      <sz val="9"/>
      <name val="Arial"/>
      <family val="2"/>
    </font>
    <font>
      <b/>
      <sz val="9"/>
      <name val="Arial"/>
      <family val="2"/>
    </font>
    <font>
      <sz val="14"/>
      <name val="AriaN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Arial Narrow CE"/>
      <family val="2"/>
    </font>
    <font>
      <b/>
      <sz val="9"/>
      <color indexed="8"/>
      <name val="Arial"/>
      <family val="2"/>
    </font>
    <font>
      <b/>
      <sz val="18"/>
      <color indexed="8"/>
      <name val="Czcionka tekstu podstawowego"/>
      <family val="2"/>
    </font>
    <font>
      <sz val="16"/>
      <color indexed="8"/>
      <name val="Czcionka tekstu podstawowego"/>
      <family val="2"/>
    </font>
    <font>
      <sz val="9"/>
      <color indexed="8"/>
      <name val="Arial"/>
      <family val="2"/>
    </font>
    <font>
      <sz val="14"/>
      <color indexed="8"/>
      <name val="Czcionka tekstu podstawowego"/>
      <family val="2"/>
    </font>
    <font>
      <sz val="9"/>
      <color indexed="8"/>
      <name val="Arial Narrow CE"/>
      <family val="2"/>
    </font>
    <font>
      <sz val="9"/>
      <color indexed="8"/>
      <name val="Czcionka tekstu podstawowego"/>
      <family val="2"/>
    </font>
    <font>
      <sz val="11"/>
      <color indexed="51"/>
      <name val="Czcionka tekstu podstawowego"/>
      <family val="2"/>
    </font>
    <font>
      <b/>
      <sz val="18"/>
      <color indexed="8"/>
      <name val="Arial Narrow CE"/>
      <family val="2"/>
    </font>
    <font>
      <b/>
      <sz val="14"/>
      <color indexed="8"/>
      <name val="Arial Narrow CE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080000"/>
      <name val="Arial Narrow CE"/>
      <family val="2"/>
    </font>
    <font>
      <b/>
      <sz val="9"/>
      <color rgb="FF080000"/>
      <name val="Arial"/>
      <family val="2"/>
    </font>
    <font>
      <b/>
      <sz val="9"/>
      <color theme="1"/>
      <name val="Arial"/>
      <family val="2"/>
    </font>
    <font>
      <b/>
      <sz val="18"/>
      <color theme="1"/>
      <name val="Czcionka tekstu podstawowego"/>
      <family val="2"/>
    </font>
    <font>
      <sz val="16"/>
      <color theme="1"/>
      <name val="Czcionka tekstu podstawowego"/>
      <family val="2"/>
    </font>
    <font>
      <sz val="9"/>
      <color rgb="FF080000"/>
      <name val="Arial"/>
      <family val="2"/>
    </font>
    <font>
      <sz val="14"/>
      <color theme="1"/>
      <name val="Czcionka tekstu podstawowego"/>
      <family val="2"/>
    </font>
    <font>
      <sz val="9"/>
      <color rgb="FF080000"/>
      <name val="Arial Narrow CE"/>
      <family val="2"/>
    </font>
    <font>
      <sz val="9"/>
      <color theme="1"/>
      <name val="Czcionka tekstu podstawowego"/>
      <family val="2"/>
    </font>
    <font>
      <sz val="11"/>
      <color rgb="FFFFC000"/>
      <name val="Czcionka tekstu podstawowego"/>
      <family val="2"/>
    </font>
    <font>
      <b/>
      <sz val="18"/>
      <color rgb="FF080000"/>
      <name val="Arial Narrow CE"/>
      <family val="2"/>
    </font>
    <font>
      <b/>
      <sz val="14"/>
      <color rgb="FF080000"/>
      <name val="Arial Narrow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/>
      <top style="double"/>
      <bottom style="double"/>
    </border>
    <border>
      <left style="thin"/>
      <right style="double"/>
      <top style="double"/>
      <bottom style="double"/>
    </border>
    <border>
      <left style="double"/>
      <right/>
      <top/>
      <bottom style="thin"/>
    </border>
    <border>
      <left style="double"/>
      <right/>
      <top/>
      <bottom style="double"/>
    </border>
    <border>
      <left style="thin"/>
      <right style="medium"/>
      <top style="thin"/>
      <bottom style="thin"/>
    </border>
    <border>
      <left style="thin"/>
      <right style="double"/>
      <top style="thin"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16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2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30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6" fillId="0" borderId="0">
      <alignment/>
      <protection/>
    </xf>
    <xf numFmtId="0" fontId="8" fillId="0" borderId="0" applyNumberFormat="0" applyFont="0" applyFill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7" fillId="27" borderId="1" applyNumberFormat="0" applyAlignment="0" applyProtection="0"/>
    <xf numFmtId="0" fontId="12" fillId="0" borderId="8" applyNumberFormat="0" applyFont="0" applyFill="0" applyBorder="0" applyProtection="0">
      <alignment vertical="top" wrapText="1"/>
    </xf>
    <xf numFmtId="9" fontId="0" fillId="0" borderId="0" applyFont="0" applyFill="0" applyBorder="0" applyAlignment="0" applyProtection="0"/>
    <xf numFmtId="0" fontId="7" fillId="0" borderId="0">
      <alignment/>
      <protection/>
    </xf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2" fillId="33" borderId="0" applyNumberFormat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62">
      <alignment/>
      <protection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58" fillId="0" borderId="0" xfId="0" applyFont="1" applyAlignment="1">
      <alignment/>
    </xf>
    <xf numFmtId="0" fontId="64" fillId="0" borderId="11" xfId="0" applyFont="1" applyBorder="1" applyAlignment="1">
      <alignment horizontal="center" vertical="center"/>
    </xf>
    <xf numFmtId="166" fontId="64" fillId="0" borderId="11" xfId="0" applyNumberFormat="1" applyFont="1" applyBorder="1" applyAlignment="1">
      <alignment horizontal="center" vertical="center"/>
    </xf>
    <xf numFmtId="4" fontId="64" fillId="0" borderId="11" xfId="0" applyNumberFormat="1" applyFont="1" applyBorder="1" applyAlignment="1">
      <alignment horizontal="center" vertical="center"/>
    </xf>
    <xf numFmtId="0" fontId="65" fillId="0" borderId="11" xfId="0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4" fontId="5" fillId="13" borderId="12" xfId="62" applyNumberFormat="1" applyFont="1" applyFill="1" applyBorder="1" applyAlignment="1">
      <alignment vertical="center" wrapText="1"/>
      <protection/>
    </xf>
    <xf numFmtId="0" fontId="0" fillId="0" borderId="0" xfId="0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" fontId="68" fillId="0" borderId="13" xfId="0" applyNumberFormat="1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1" fontId="68" fillId="0" borderId="11" xfId="0" applyNumberFormat="1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4" fillId="0" borderId="11" xfId="0" applyFont="1" applyBorder="1" applyAlignment="1">
      <alignment horizontal="right" vertical="center"/>
    </xf>
    <xf numFmtId="0" fontId="64" fillId="0" borderId="11" xfId="0" applyFont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0" fontId="68" fillId="0" borderId="13" xfId="0" applyFont="1" applyBorder="1" applyAlignment="1">
      <alignment horizontal="left" vertical="center"/>
    </xf>
    <xf numFmtId="0" fontId="65" fillId="0" borderId="11" xfId="0" applyFont="1" applyBorder="1" applyAlignment="1">
      <alignment horizontal="center" vertical="center"/>
    </xf>
    <xf numFmtId="0" fontId="64" fillId="0" borderId="11" xfId="0" applyFont="1" applyBorder="1" applyAlignment="1">
      <alignment horizontal="left" vertical="center" wrapText="1"/>
    </xf>
    <xf numFmtId="0" fontId="68" fillId="0" borderId="11" xfId="0" applyFont="1" applyBorder="1" applyAlignment="1">
      <alignment horizontal="left" vertical="center" wrapText="1"/>
    </xf>
    <xf numFmtId="0" fontId="68" fillId="0" borderId="13" xfId="0" applyFont="1" applyBorder="1" applyAlignment="1">
      <alignment horizontal="left" vertical="center" wrapText="1"/>
    </xf>
    <xf numFmtId="0" fontId="68" fillId="0" borderId="14" xfId="0" applyFont="1" applyBorder="1" applyAlignment="1">
      <alignment horizontal="left" vertical="center" wrapText="1"/>
    </xf>
    <xf numFmtId="0" fontId="69" fillId="0" borderId="0" xfId="0" applyFont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/>
    </xf>
    <xf numFmtId="0" fontId="15" fillId="13" borderId="18" xfId="0" applyFont="1" applyFill="1" applyBorder="1" applyAlignment="1">
      <alignment horizontal="center" vertical="center"/>
    </xf>
    <xf numFmtId="166" fontId="64" fillId="0" borderId="11" xfId="0" applyNumberFormat="1" applyFont="1" applyFill="1" applyBorder="1" applyAlignment="1">
      <alignment horizontal="center" vertical="center"/>
    </xf>
    <xf numFmtId="4" fontId="64" fillId="0" borderId="11" xfId="0" applyNumberFormat="1" applyFont="1" applyFill="1" applyBorder="1" applyAlignment="1">
      <alignment horizontal="center" vertical="center"/>
    </xf>
    <xf numFmtId="0" fontId="16" fillId="0" borderId="11" xfId="64" applyFont="1" applyFill="1" applyBorder="1">
      <alignment/>
      <protection/>
    </xf>
    <xf numFmtId="0" fontId="16" fillId="0" borderId="11" xfId="64" applyFont="1" applyFill="1" applyBorder="1" applyAlignment="1">
      <alignment vertical="center" wrapText="1"/>
      <protection/>
    </xf>
    <xf numFmtId="1" fontId="16" fillId="0" borderId="11" xfId="64" applyNumberFormat="1" applyFont="1" applyFill="1" applyBorder="1" applyAlignment="1">
      <alignment horizontal="center" vertical="center"/>
      <protection/>
    </xf>
    <xf numFmtId="0" fontId="16" fillId="0" borderId="11" xfId="64" applyFont="1" applyFill="1" applyBorder="1" applyAlignment="1">
      <alignment horizontal="center" vertical="center"/>
      <protection/>
    </xf>
    <xf numFmtId="0" fontId="17" fillId="0" borderId="11" xfId="64" applyFont="1" applyFill="1" applyBorder="1">
      <alignment/>
      <protection/>
    </xf>
    <xf numFmtId="0" fontId="17" fillId="0" borderId="11" xfId="64" applyFont="1" applyFill="1" applyBorder="1" applyAlignment="1" quotePrefix="1">
      <alignment horizontal="left" vertical="center"/>
      <protection/>
    </xf>
    <xf numFmtId="0" fontId="17" fillId="0" borderId="11" xfId="64" applyFont="1" applyFill="1" applyBorder="1" applyAlignment="1" quotePrefix="1">
      <alignment horizontal="left" vertical="center" wrapText="1"/>
      <protection/>
    </xf>
    <xf numFmtId="0" fontId="17" fillId="0" borderId="11" xfId="64" applyFont="1" applyFill="1" applyBorder="1" applyAlignment="1">
      <alignment horizontal="left" vertical="center" wrapText="1"/>
      <protection/>
    </xf>
    <xf numFmtId="0" fontId="16" fillId="0" borderId="11" xfId="64" applyFont="1" applyFill="1" applyBorder="1" applyAlignment="1">
      <alignment horizontal="left" vertical="center" wrapText="1"/>
      <protection/>
    </xf>
    <xf numFmtId="0" fontId="16" fillId="0" borderId="11" xfId="64" applyFont="1" applyFill="1" applyBorder="1" applyAlignment="1">
      <alignment horizontal="center" vertical="center" wrapText="1"/>
      <protection/>
    </xf>
    <xf numFmtId="0" fontId="17" fillId="0" borderId="11" xfId="64" applyFont="1" applyFill="1" applyBorder="1" applyAlignment="1">
      <alignment horizontal="left" vertical="center"/>
      <protection/>
    </xf>
    <xf numFmtId="0" fontId="17" fillId="0" borderId="11" xfId="49" applyFont="1" applyFill="1" applyBorder="1" applyAlignment="1">
      <alignment vertical="center"/>
    </xf>
    <xf numFmtId="0" fontId="16" fillId="0" borderId="11" xfId="64" applyFont="1" applyFill="1" applyBorder="1" applyAlignment="1">
      <alignment wrapText="1"/>
      <protection/>
    </xf>
    <xf numFmtId="0" fontId="16" fillId="0" borderId="11" xfId="65" applyFont="1" applyFill="1" applyBorder="1">
      <alignment/>
      <protection/>
    </xf>
    <xf numFmtId="0" fontId="17" fillId="0" borderId="11" xfId="47" applyFont="1" applyFill="1" applyBorder="1" applyAlignment="1">
      <alignment vertical="center"/>
    </xf>
    <xf numFmtId="0" fontId="17" fillId="0" borderId="11" xfId="65" applyFont="1" applyFill="1" applyBorder="1" applyAlignment="1">
      <alignment horizontal="left" vertical="center"/>
      <protection/>
    </xf>
    <xf numFmtId="0" fontId="17" fillId="0" borderId="11" xfId="65" applyFont="1" applyFill="1" applyBorder="1" applyAlignment="1">
      <alignment horizontal="left" vertical="center" wrapText="1"/>
      <protection/>
    </xf>
    <xf numFmtId="0" fontId="16" fillId="0" borderId="11" xfId="65" applyFont="1" applyFill="1" applyBorder="1" applyAlignment="1">
      <alignment horizontal="center" vertical="center"/>
      <protection/>
    </xf>
    <xf numFmtId="0" fontId="16" fillId="0" borderId="11" xfId="0" applyFont="1" applyFill="1" applyBorder="1" applyAlignment="1">
      <alignment/>
    </xf>
    <xf numFmtId="0" fontId="17" fillId="0" borderId="11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 wrapText="1"/>
    </xf>
    <xf numFmtId="1" fontId="16" fillId="0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166" fontId="17" fillId="0" borderId="11" xfId="0" applyNumberFormat="1" applyFont="1" applyFill="1" applyBorder="1" applyAlignment="1">
      <alignment horizontal="center" vertical="center"/>
    </xf>
    <xf numFmtId="0" fontId="16" fillId="0" borderId="0" xfId="64" applyFont="1" applyFill="1">
      <alignment/>
      <protection/>
    </xf>
    <xf numFmtId="0" fontId="16" fillId="0" borderId="0" xfId="0" applyFont="1" applyFill="1" applyBorder="1" applyAlignment="1">
      <alignment/>
    </xf>
    <xf numFmtId="0" fontId="16" fillId="0" borderId="0" xfId="64" applyFont="1" applyFill="1" applyAlignment="1">
      <alignment wrapText="1"/>
      <protection/>
    </xf>
    <xf numFmtId="0" fontId="16" fillId="0" borderId="11" xfId="64" applyFont="1" applyFill="1" applyBorder="1" applyAlignment="1">
      <alignment horizontal="left" vertical="center"/>
      <protection/>
    </xf>
    <xf numFmtId="0" fontId="16" fillId="0" borderId="0" xfId="64" applyFont="1" applyFill="1" applyBorder="1">
      <alignment/>
      <protection/>
    </xf>
    <xf numFmtId="0" fontId="17" fillId="0" borderId="0" xfId="64" applyFont="1" applyFill="1" applyBorder="1">
      <alignment/>
      <protection/>
    </xf>
    <xf numFmtId="0" fontId="16" fillId="0" borderId="0" xfId="64" applyFont="1" applyFill="1" applyAlignment="1">
      <alignment vertical="center"/>
      <protection/>
    </xf>
    <xf numFmtId="0" fontId="16" fillId="0" borderId="11" xfId="0" applyFont="1" applyFill="1" applyBorder="1" applyAlignment="1">
      <alignment vertical="center" wrapText="1"/>
    </xf>
    <xf numFmtId="0" fontId="16" fillId="0" borderId="11" xfId="64" applyFont="1" applyFill="1" applyBorder="1" applyAlignment="1">
      <alignment horizontal="center"/>
      <protection/>
    </xf>
    <xf numFmtId="0" fontId="16" fillId="0" borderId="11" xfId="64" applyFont="1" applyFill="1" applyBorder="1" applyAlignment="1">
      <alignment horizontal="justify" wrapText="1"/>
      <protection/>
    </xf>
    <xf numFmtId="0" fontId="17" fillId="0" borderId="11" xfId="49" applyFont="1" applyFill="1" applyBorder="1" applyAlignment="1">
      <alignment horizontal="center" vertical="center"/>
    </xf>
    <xf numFmtId="0" fontId="17" fillId="0" borderId="11" xfId="64" applyFont="1" applyFill="1" applyBorder="1" applyAlignment="1">
      <alignment wrapText="1"/>
      <protection/>
    </xf>
    <xf numFmtId="0" fontId="16" fillId="0" borderId="11" xfId="49" applyFont="1" applyFill="1" applyBorder="1" applyAlignment="1">
      <alignment horizontal="center" vertical="center"/>
    </xf>
    <xf numFmtId="0" fontId="17" fillId="0" borderId="11" xfId="49" applyFont="1" applyFill="1" applyBorder="1" applyAlignment="1">
      <alignment vertical="center" wrapText="1"/>
    </xf>
    <xf numFmtId="0" fontId="17" fillId="0" borderId="11" xfId="64" applyFont="1" applyFill="1" applyBorder="1" applyAlignment="1">
      <alignment vertical="center" wrapText="1"/>
      <protection/>
    </xf>
    <xf numFmtId="0" fontId="17" fillId="0" borderId="11" xfId="64" applyFont="1" applyFill="1" applyBorder="1" applyAlignment="1">
      <alignment horizontal="center" vertical="center"/>
      <protection/>
    </xf>
    <xf numFmtId="0" fontId="17" fillId="0" borderId="11" xfId="65" applyFont="1" applyFill="1" applyBorder="1">
      <alignment/>
      <protection/>
    </xf>
    <xf numFmtId="0" fontId="17" fillId="0" borderId="11" xfId="65" applyFont="1" applyFill="1" applyBorder="1" applyAlignment="1" quotePrefix="1">
      <alignment horizontal="left" vertical="center" wrapText="1"/>
      <protection/>
    </xf>
    <xf numFmtId="0" fontId="17" fillId="0" borderId="11" xfId="47" applyFont="1" applyFill="1" applyBorder="1" applyAlignment="1">
      <alignment vertical="center" wrapText="1"/>
    </xf>
    <xf numFmtId="0" fontId="64" fillId="35" borderId="11" xfId="0" applyFont="1" applyFill="1" applyBorder="1" applyAlignment="1">
      <alignment horizontal="center"/>
    </xf>
    <xf numFmtId="0" fontId="64" fillId="35" borderId="11" xfId="0" applyFont="1" applyFill="1" applyBorder="1" applyAlignment="1">
      <alignment horizontal="center" wrapText="1"/>
    </xf>
    <xf numFmtId="0" fontId="64" fillId="35" borderId="11" xfId="0" applyFont="1" applyFill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/>
    </xf>
    <xf numFmtId="164" fontId="16" fillId="0" borderId="11" xfId="0" applyNumberFormat="1" applyFont="1" applyBorder="1" applyAlignment="1">
      <alignment horizontal="right" vertical="center"/>
    </xf>
    <xf numFmtId="0" fontId="68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 horizontal="center"/>
    </xf>
    <xf numFmtId="0" fontId="68" fillId="0" borderId="11" xfId="0" applyFont="1" applyBorder="1" applyAlignment="1">
      <alignment horizontal="left" vertical="center"/>
    </xf>
    <xf numFmtId="164" fontId="68" fillId="0" borderId="11" xfId="0" applyNumberFormat="1" applyFont="1" applyBorder="1" applyAlignment="1">
      <alignment horizontal="right" vertical="center"/>
    </xf>
    <xf numFmtId="0" fontId="68" fillId="0" borderId="11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4" fontId="0" fillId="0" borderId="0" xfId="0" applyNumberFormat="1" applyFill="1" applyAlignment="1">
      <alignment vertical="center"/>
    </xf>
    <xf numFmtId="0" fontId="64" fillId="14" borderId="11" xfId="0" applyFont="1" applyFill="1" applyBorder="1" applyAlignment="1">
      <alignment horizontal="center"/>
    </xf>
    <xf numFmtId="0" fontId="64" fillId="14" borderId="11" xfId="0" applyFont="1" applyFill="1" applyBorder="1" applyAlignment="1">
      <alignment horizontal="center" wrapText="1"/>
    </xf>
    <xf numFmtId="2" fontId="64" fillId="35" borderId="11" xfId="0" applyNumberFormat="1" applyFont="1" applyFill="1" applyBorder="1" applyAlignment="1">
      <alignment horizontal="right" vertical="center"/>
    </xf>
    <xf numFmtId="0" fontId="16" fillId="36" borderId="0" xfId="64" applyFont="1" applyFill="1">
      <alignment/>
      <protection/>
    </xf>
    <xf numFmtId="1" fontId="16" fillId="0" borderId="0" xfId="64" applyNumberFormat="1" applyFont="1" applyFill="1" applyBorder="1" applyAlignment="1">
      <alignment horizontal="center" vertical="center"/>
      <protection/>
    </xf>
    <xf numFmtId="0" fontId="16" fillId="0" borderId="0" xfId="64" applyFont="1" applyFill="1" applyBorder="1" applyAlignment="1">
      <alignment horizontal="center" vertical="center" wrapText="1"/>
      <protection/>
    </xf>
    <xf numFmtId="2" fontId="16" fillId="0" borderId="0" xfId="64" applyNumberFormat="1" applyFont="1" applyFill="1" applyBorder="1" applyAlignment="1">
      <alignment horizontal="right" vertical="center"/>
      <protection/>
    </xf>
    <xf numFmtId="0" fontId="16" fillId="0" borderId="0" xfId="64" applyFont="1" applyFill="1" applyBorder="1" applyAlignment="1">
      <alignment wrapText="1"/>
      <protection/>
    </xf>
    <xf numFmtId="2" fontId="16" fillId="0" borderId="0" xfId="0" applyNumberFormat="1" applyFont="1" applyFill="1" applyBorder="1" applyAlignment="1">
      <alignment horizontal="right" vertical="center"/>
    </xf>
    <xf numFmtId="0" fontId="16" fillId="0" borderId="0" xfId="64" applyFont="1" applyFill="1" applyBorder="1" applyAlignment="1">
      <alignment horizontal="center" vertical="center"/>
      <protection/>
    </xf>
    <xf numFmtId="2" fontId="71" fillId="0" borderId="0" xfId="0" applyNumberFormat="1" applyFont="1" applyFill="1" applyBorder="1" applyAlignment="1">
      <alignment horizontal="right" vertical="center"/>
    </xf>
    <xf numFmtId="0" fontId="16" fillId="36" borderId="0" xfId="64" applyFont="1" applyFill="1" applyBorder="1">
      <alignment/>
      <protection/>
    </xf>
    <xf numFmtId="0" fontId="16" fillId="36" borderId="0" xfId="0" applyFont="1" applyFill="1" applyBorder="1" applyAlignment="1">
      <alignment/>
    </xf>
    <xf numFmtId="0" fontId="0" fillId="36" borderId="0" xfId="0" applyFill="1" applyAlignment="1">
      <alignment/>
    </xf>
    <xf numFmtId="4" fontId="5" fillId="13" borderId="12" xfId="62" applyNumberFormat="1" applyFont="1" applyFill="1" applyBorder="1" applyAlignment="1">
      <alignment horizontal="right" vertical="center" wrapText="1"/>
      <protection/>
    </xf>
    <xf numFmtId="0" fontId="15" fillId="13" borderId="17" xfId="0" applyFont="1" applyFill="1" applyBorder="1" applyAlignment="1">
      <alignment horizontal="center" vertical="center"/>
    </xf>
    <xf numFmtId="4" fontId="64" fillId="35" borderId="11" xfId="0" applyNumberFormat="1" applyFont="1" applyFill="1" applyBorder="1" applyAlignment="1">
      <alignment horizontal="right" vertical="center"/>
    </xf>
    <xf numFmtId="4" fontId="17" fillId="0" borderId="11" xfId="64" applyNumberFormat="1" applyFont="1" applyFill="1" applyBorder="1" applyAlignment="1">
      <alignment horizontal="right" vertical="center"/>
      <protection/>
    </xf>
    <xf numFmtId="4" fontId="16" fillId="0" borderId="11" xfId="64" applyNumberFormat="1" applyFont="1" applyFill="1" applyBorder="1" applyAlignment="1">
      <alignment horizontal="right" vertical="center"/>
      <protection/>
    </xf>
    <xf numFmtId="4" fontId="0" fillId="0" borderId="0" xfId="0" applyNumberFormat="1" applyFill="1" applyAlignment="1">
      <alignment horizontal="right" vertical="center"/>
    </xf>
    <xf numFmtId="4" fontId="17" fillId="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64" fillId="35" borderId="11" xfId="0" applyNumberFormat="1" applyFont="1" applyFill="1" applyBorder="1" applyAlignment="1">
      <alignment horizontal="center" vertical="center"/>
    </xf>
    <xf numFmtId="4" fontId="17" fillId="0" borderId="11" xfId="64" applyNumberFormat="1" applyFont="1" applyFill="1" applyBorder="1" applyAlignment="1">
      <alignment horizontal="center" vertical="center"/>
      <protection/>
    </xf>
    <xf numFmtId="4" fontId="72" fillId="0" borderId="0" xfId="0" applyNumberFormat="1" applyFont="1" applyAlignment="1">
      <alignment/>
    </xf>
    <xf numFmtId="1" fontId="17" fillId="0" borderId="11" xfId="64" applyNumberFormat="1" applyFont="1" applyFill="1" applyBorder="1" applyAlignment="1">
      <alignment horizontal="center" vertical="center"/>
      <protection/>
    </xf>
    <xf numFmtId="0" fontId="16" fillId="0" borderId="11" xfId="47" applyFont="1" applyFill="1" applyBorder="1" applyAlignment="1">
      <alignment vertical="center"/>
    </xf>
    <xf numFmtId="0" fontId="16" fillId="0" borderId="11" xfId="47" applyFont="1" applyFill="1" applyBorder="1" applyAlignment="1">
      <alignment vertical="center" wrapText="1"/>
    </xf>
    <xf numFmtId="0" fontId="68" fillId="0" borderId="11" xfId="0" applyFont="1" applyBorder="1" applyAlignment="1">
      <alignment horizontal="left" vertical="center" wrapText="1"/>
    </xf>
    <xf numFmtId="166" fontId="16" fillId="0" borderId="11" xfId="0" applyNumberFormat="1" applyFont="1" applyFill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2" fontId="17" fillId="35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4" fontId="16" fillId="0" borderId="11" xfId="64" applyNumberFormat="1" applyFont="1" applyFill="1" applyBorder="1" applyAlignment="1" applyProtection="1">
      <alignment horizontal="center" vertical="center"/>
      <protection locked="0"/>
    </xf>
    <xf numFmtId="4" fontId="17" fillId="0" borderId="11" xfId="0" applyNumberFormat="1" applyFont="1" applyFill="1" applyBorder="1" applyAlignment="1" applyProtection="1">
      <alignment horizontal="center" vertical="center"/>
      <protection locked="0"/>
    </xf>
    <xf numFmtId="4" fontId="64" fillId="0" borderId="11" xfId="0" applyNumberFormat="1" applyFont="1" applyFill="1" applyBorder="1" applyAlignment="1" applyProtection="1">
      <alignment horizontal="center" vertical="center"/>
      <protection locked="0"/>
    </xf>
    <xf numFmtId="4" fontId="17" fillId="0" borderId="11" xfId="64" applyNumberFormat="1" applyFont="1" applyFill="1" applyBorder="1" applyAlignment="1" applyProtection="1">
      <alignment horizontal="center" vertical="center"/>
      <protection/>
    </xf>
    <xf numFmtId="4" fontId="17" fillId="0" borderId="11" xfId="0" applyNumberFormat="1" applyFont="1" applyFill="1" applyBorder="1" applyAlignment="1" applyProtection="1">
      <alignment horizontal="center" vertical="center"/>
      <protection/>
    </xf>
    <xf numFmtId="0" fontId="69" fillId="13" borderId="19" xfId="87" applyNumberFormat="1" applyFont="1" applyFill="1" applyBorder="1" applyAlignment="1">
      <alignment/>
    </xf>
    <xf numFmtId="0" fontId="69" fillId="0" borderId="19" xfId="87" applyNumberFormat="1" applyFont="1" applyBorder="1" applyAlignment="1">
      <alignment/>
    </xf>
    <xf numFmtId="0" fontId="18" fillId="13" borderId="20" xfId="0" applyNumberFormat="1" applyFont="1" applyFill="1" applyBorder="1" applyAlignment="1">
      <alignment/>
    </xf>
    <xf numFmtId="0" fontId="18" fillId="13" borderId="16" xfId="0" applyNumberFormat="1" applyFont="1" applyFill="1" applyBorder="1" applyAlignment="1">
      <alignment/>
    </xf>
    <xf numFmtId="0" fontId="18" fillId="13" borderId="21" xfId="0" applyNumberFormat="1" applyFont="1" applyFill="1" applyBorder="1" applyAlignment="1">
      <alignment horizontal="center" vertical="center"/>
    </xf>
    <xf numFmtId="0" fontId="18" fillId="13" borderId="2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0" fillId="0" borderId="0" xfId="0" applyAlignment="1">
      <alignment/>
    </xf>
    <xf numFmtId="0" fontId="7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13" borderId="23" xfId="0" applyFont="1" applyFill="1" applyBorder="1" applyAlignment="1">
      <alignment horizontal="center" vertical="center" wrapText="1"/>
    </xf>
    <xf numFmtId="0" fontId="69" fillId="13" borderId="24" xfId="0" applyFont="1" applyFill="1" applyBorder="1" applyAlignment="1">
      <alignment/>
    </xf>
    <xf numFmtId="0" fontId="69" fillId="13" borderId="25" xfId="0" applyFont="1" applyFill="1" applyBorder="1" applyAlignment="1">
      <alignment/>
    </xf>
    <xf numFmtId="0" fontId="15" fillId="13" borderId="26" xfId="0" applyFont="1" applyFill="1" applyBorder="1" applyAlignment="1">
      <alignment horizontal="center" vertical="center" wrapText="1"/>
    </xf>
    <xf numFmtId="0" fontId="69" fillId="13" borderId="27" xfId="0" applyFont="1" applyFill="1" applyBorder="1" applyAlignment="1">
      <alignment/>
    </xf>
    <xf numFmtId="0" fontId="69" fillId="13" borderId="28" xfId="0" applyFont="1" applyFill="1" applyBorder="1" applyAlignment="1">
      <alignment/>
    </xf>
    <xf numFmtId="0" fontId="15" fillId="13" borderId="29" xfId="0" applyFont="1" applyFill="1" applyBorder="1" applyAlignment="1">
      <alignment horizontal="center" vertical="center"/>
    </xf>
    <xf numFmtId="0" fontId="69" fillId="13" borderId="18" xfId="0" applyFont="1" applyFill="1" applyBorder="1" applyAlignment="1">
      <alignment horizontal="center" vertical="center"/>
    </xf>
    <xf numFmtId="0" fontId="10" fillId="13" borderId="30" xfId="0" applyFont="1" applyFill="1" applyBorder="1" applyAlignment="1">
      <alignment horizontal="center" vertical="center" wrapText="1"/>
    </xf>
    <xf numFmtId="0" fontId="10" fillId="13" borderId="0" xfId="0" applyFont="1" applyFill="1" applyBorder="1" applyAlignment="1">
      <alignment horizontal="center" vertical="center" wrapText="1"/>
    </xf>
    <xf numFmtId="0" fontId="11" fillId="13" borderId="31" xfId="0" applyFont="1" applyFill="1" applyBorder="1" applyAlignment="1">
      <alignment horizontal="center" vertical="center" wrapText="1"/>
    </xf>
    <xf numFmtId="0" fontId="11" fillId="13" borderId="32" xfId="0" applyFont="1" applyFill="1" applyBorder="1" applyAlignment="1">
      <alignment horizontal="center" vertical="center" wrapText="1"/>
    </xf>
    <xf numFmtId="0" fontId="11" fillId="13" borderId="33" xfId="0" applyFont="1" applyFill="1" applyBorder="1" applyAlignment="1">
      <alignment horizontal="center" vertical="center" wrapText="1"/>
    </xf>
    <xf numFmtId="0" fontId="11" fillId="13" borderId="34" xfId="0" applyFont="1" applyFill="1" applyBorder="1" applyAlignment="1">
      <alignment horizontal="center" vertical="center" wrapText="1"/>
    </xf>
    <xf numFmtId="0" fontId="15" fillId="34" borderId="35" xfId="0" applyFont="1" applyFill="1" applyBorder="1" applyAlignment="1">
      <alignment horizontal="left" vertical="center" wrapText="1"/>
    </xf>
    <xf numFmtId="0" fontId="69" fillId="0" borderId="36" xfId="0" applyFont="1" applyBorder="1" applyAlignment="1">
      <alignment/>
    </xf>
    <xf numFmtId="0" fontId="69" fillId="0" borderId="37" xfId="0" applyFont="1" applyBorder="1" applyAlignment="1">
      <alignment/>
    </xf>
    <xf numFmtId="0" fontId="15" fillId="13" borderId="35" xfId="0" applyFont="1" applyFill="1" applyBorder="1" applyAlignment="1">
      <alignment horizontal="left" vertical="center" wrapText="1"/>
    </xf>
    <xf numFmtId="0" fontId="15" fillId="13" borderId="36" xfId="0" applyFont="1" applyFill="1" applyBorder="1" applyAlignment="1">
      <alignment horizontal="left" vertical="center" wrapText="1"/>
    </xf>
    <xf numFmtId="0" fontId="15" fillId="13" borderId="37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2" fontId="15" fillId="34" borderId="35" xfId="0" applyNumberFormat="1" applyFont="1" applyFill="1" applyBorder="1" applyAlignment="1">
      <alignment horizontal="left"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2" fontId="15" fillId="13" borderId="35" xfId="0" applyNumberFormat="1" applyFont="1" applyFill="1" applyBorder="1" applyAlignment="1">
      <alignment horizontal="left" vertical="center" wrapText="1"/>
    </xf>
    <xf numFmtId="2" fontId="15" fillId="13" borderId="36" xfId="0" applyNumberFormat="1" applyFont="1" applyFill="1" applyBorder="1" applyAlignment="1">
      <alignment horizontal="left" vertical="center" wrapText="1"/>
    </xf>
    <xf numFmtId="2" fontId="15" fillId="13" borderId="37" xfId="0" applyNumberFormat="1" applyFont="1" applyFill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66" fillId="0" borderId="0" xfId="0" applyFont="1" applyAlignment="1">
      <alignment/>
    </xf>
    <xf numFmtId="0" fontId="74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4" fillId="0" borderId="38" xfId="0" applyFont="1" applyFill="1" applyBorder="1" applyAlignment="1">
      <alignment horizontal="center"/>
    </xf>
    <xf numFmtId="0" fontId="69" fillId="0" borderId="38" xfId="0" applyFont="1" applyFill="1" applyBorder="1" applyAlignment="1">
      <alignment horizontal="center"/>
    </xf>
    <xf numFmtId="0" fontId="0" fillId="0" borderId="38" xfId="0" applyFill="1" applyBorder="1" applyAlignment="1">
      <alignment/>
    </xf>
    <xf numFmtId="0" fontId="4" fillId="14" borderId="35" xfId="62" applyFont="1" applyFill="1" applyBorder="1" applyAlignment="1">
      <alignment horizontal="center" vertical="center" wrapText="1"/>
      <protection/>
    </xf>
    <xf numFmtId="0" fontId="4" fillId="14" borderId="36" xfId="62" applyFont="1" applyFill="1" applyBorder="1" applyAlignment="1">
      <alignment horizontal="center" vertical="center" wrapText="1"/>
      <protection/>
    </xf>
    <xf numFmtId="0" fontId="5" fillId="13" borderId="39" xfId="62" applyFont="1" applyFill="1" applyBorder="1" applyAlignment="1">
      <alignment horizontal="right" vertical="center" wrapText="1"/>
      <protection/>
    </xf>
    <xf numFmtId="0" fontId="5" fillId="13" borderId="40" xfId="62" applyFont="1" applyFill="1" applyBorder="1" applyAlignment="1">
      <alignment horizontal="right" vertical="center" wrapText="1"/>
      <protection/>
    </xf>
    <xf numFmtId="0" fontId="4" fillId="35" borderId="41" xfId="62" applyFont="1" applyFill="1" applyBorder="1" applyAlignment="1">
      <alignment horizontal="center" vertical="center" wrapText="1"/>
      <protection/>
    </xf>
    <xf numFmtId="0" fontId="4" fillId="35" borderId="42" xfId="62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/>
    </xf>
    <xf numFmtId="0" fontId="4" fillId="35" borderId="11" xfId="62" applyFont="1" applyFill="1" applyBorder="1" applyAlignment="1">
      <alignment horizontal="center" vertical="center" wrapText="1"/>
      <protection/>
    </xf>
  </cellXfs>
  <cellStyles count="75">
    <cellStyle name="Normal" xfId="0"/>
    <cellStyle name="_PERSONAL" xfId="15"/>
    <cellStyle name="_PERSONAL_1" xfId="16"/>
    <cellStyle name="20% — akcent 1" xfId="17"/>
    <cellStyle name="20% — akcent 2" xfId="18"/>
    <cellStyle name="20% — akcent 3" xfId="19"/>
    <cellStyle name="20% — akcent 4" xfId="20"/>
    <cellStyle name="20% — akcent 5" xfId="21"/>
    <cellStyle name="20% — akcent 6" xfId="22"/>
    <cellStyle name="40% — akcent 1" xfId="23"/>
    <cellStyle name="40% — akcent 2" xfId="24"/>
    <cellStyle name="40% — akcent 3" xfId="25"/>
    <cellStyle name="40% — akcent 4" xfId="26"/>
    <cellStyle name="40% — akcent 5" xfId="27"/>
    <cellStyle name="40% — akcent 6" xfId="28"/>
    <cellStyle name="60% — akcent 1" xfId="29"/>
    <cellStyle name="60% — akcent 2" xfId="30"/>
    <cellStyle name="60% — akcent 3" xfId="31"/>
    <cellStyle name="60% — akcent 4" xfId="32"/>
    <cellStyle name="60% — akcent 5" xfId="33"/>
    <cellStyle name="60% —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 [0]_laroux" xfId="41"/>
    <cellStyle name="Comma_laroux" xfId="42"/>
    <cellStyle name="Currency [0]_laroux" xfId="43"/>
    <cellStyle name="Currency_laroux" xfId="44"/>
    <cellStyle name="Dane wejściowe" xfId="45"/>
    <cellStyle name="Dane wyjściowe" xfId="46"/>
    <cellStyle name="Dobre 2" xfId="47"/>
    <cellStyle name="Dobre 3" xfId="48"/>
    <cellStyle name="Dobry" xfId="49"/>
    <cellStyle name="Comma" xfId="50"/>
    <cellStyle name="Comma [0]" xfId="51"/>
    <cellStyle name="Komórka połączona" xfId="52"/>
    <cellStyle name="Komórka zaznaczona" xfId="53"/>
    <cellStyle name="Nagłówek 1" xfId="54"/>
    <cellStyle name="Nagłówek 2" xfId="55"/>
    <cellStyle name="Nagłówek 3" xfId="56"/>
    <cellStyle name="Nagłówek 4" xfId="57"/>
    <cellStyle name="Neutralny" xfId="58"/>
    <cellStyle name="None" xfId="59"/>
    <cellStyle name="Normal_laroux" xfId="60"/>
    <cellStyle name="normální_laroux" xfId="61"/>
    <cellStyle name="Normalny 2" xfId="62"/>
    <cellStyle name="Normalny 2 2" xfId="63"/>
    <cellStyle name="Normalny 2 2 2" xfId="64"/>
    <cellStyle name="Normalny 2 3" xfId="65"/>
    <cellStyle name="Normalny 2_KO_OBIEKTY" xfId="66"/>
    <cellStyle name="Normalny 3" xfId="67"/>
    <cellStyle name="Normalny 3 2" xfId="68"/>
    <cellStyle name="Normalny 4" xfId="69"/>
    <cellStyle name="Normalny 5" xfId="70"/>
    <cellStyle name="Normalny 5 2" xfId="71"/>
    <cellStyle name="Normalny 6" xfId="72"/>
    <cellStyle name="Normalny 7" xfId="73"/>
    <cellStyle name="Normalny 8" xfId="74"/>
    <cellStyle name="Normalny 9" xfId="75"/>
    <cellStyle name="Obliczenia" xfId="76"/>
    <cellStyle name="Opis" xfId="77"/>
    <cellStyle name="Percent" xfId="78"/>
    <cellStyle name="Styl 1" xfId="79"/>
    <cellStyle name="Suma" xfId="80"/>
    <cellStyle name="Tekst objaśnienia" xfId="81"/>
    <cellStyle name="Tekst ostrzeżenia" xfId="82"/>
    <cellStyle name="Tytuł" xfId="83"/>
    <cellStyle name="Uwaga" xfId="84"/>
    <cellStyle name="Currency" xfId="85"/>
    <cellStyle name="Currency [0]" xfId="86"/>
    <cellStyle name="Walutowy 2" xfId="87"/>
    <cellStyle name="Zły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WER\Pracownia\Pracownia%20Drogowa\Materia&#322;y%20Przetargowe\Kosztorysy\Gdy&#324;ska%20ITPOK\1.%20Droga%20do%20spalarni%202014\1.%20KOSZTORYS%20INWESTORSKI\WYMAGANIA%20OG&#211;L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magania ogól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showZeros="0" zoomScaleSheetLayoutView="100" zoomScalePageLayoutView="0" workbookViewId="0" topLeftCell="A1">
      <selection activeCell="E15" sqref="E15:E16"/>
    </sheetView>
  </sheetViews>
  <sheetFormatPr defaultColWidth="8.796875" defaultRowHeight="14.25"/>
  <cols>
    <col min="2" max="2" width="10" style="0" customWidth="1"/>
    <col min="4" max="4" width="43.19921875" style="0" customWidth="1"/>
    <col min="5" max="5" width="22.5" style="0" customWidth="1"/>
  </cols>
  <sheetData>
    <row r="2" spans="1:8" ht="23.25">
      <c r="A2" s="141" t="s">
        <v>259</v>
      </c>
      <c r="B2" s="142"/>
      <c r="C2" s="142"/>
      <c r="D2" s="142"/>
      <c r="E2" s="142"/>
      <c r="F2" s="11"/>
      <c r="G2" s="11"/>
      <c r="H2" s="12"/>
    </row>
    <row r="3" spans="1:5" ht="20.25">
      <c r="A3" s="139" t="s">
        <v>179</v>
      </c>
      <c r="B3" s="140"/>
      <c r="C3" s="140"/>
      <c r="D3" s="140"/>
      <c r="E3" s="140"/>
    </row>
    <row r="4" spans="1:8" ht="43.5" customHeight="1">
      <c r="A4" s="143" t="s">
        <v>258</v>
      </c>
      <c r="B4" s="144"/>
      <c r="C4" s="144"/>
      <c r="D4" s="144"/>
      <c r="E4" s="144"/>
      <c r="F4" s="30"/>
      <c r="G4" s="30"/>
      <c r="H4" s="13"/>
    </row>
    <row r="5" spans="1:5" ht="16.5" thickBot="1">
      <c r="A5" s="165" t="s">
        <v>264</v>
      </c>
      <c r="B5" s="166"/>
      <c r="C5" s="166"/>
      <c r="D5" s="166"/>
      <c r="E5" s="166"/>
    </row>
    <row r="6" spans="1:5" ht="20.25" thickBot="1" thickTop="1">
      <c r="A6" s="31" t="s">
        <v>177</v>
      </c>
      <c r="B6" s="173" t="s">
        <v>178</v>
      </c>
      <c r="C6" s="174"/>
      <c r="D6" s="175"/>
      <c r="E6" s="32" t="s">
        <v>213</v>
      </c>
    </row>
    <row r="7" spans="1:6" ht="19.5" thickTop="1">
      <c r="A7" s="33">
        <v>1</v>
      </c>
      <c r="B7" s="159" t="s">
        <v>237</v>
      </c>
      <c r="C7" s="160"/>
      <c r="D7" s="161"/>
      <c r="E7" s="134">
        <f>'1 BRANŻA DROGOWA  dr1'!H132</f>
        <v>0</v>
      </c>
      <c r="F7" s="9"/>
    </row>
    <row r="8" spans="1:6" s="87" customFormat="1" ht="18.75" customHeight="1">
      <c r="A8" s="110">
        <f aca="true" t="shared" si="0" ref="A8:A15">A7+1</f>
        <v>2</v>
      </c>
      <c r="B8" s="170" t="s">
        <v>243</v>
      </c>
      <c r="C8" s="171"/>
      <c r="D8" s="172"/>
      <c r="E8" s="133">
        <f>E7</f>
        <v>0</v>
      </c>
      <c r="F8" s="9"/>
    </row>
    <row r="9" spans="1:6" s="87" customFormat="1" ht="18.75">
      <c r="A9" s="33">
        <f t="shared" si="0"/>
        <v>3</v>
      </c>
      <c r="B9" s="167" t="s">
        <v>242</v>
      </c>
      <c r="C9" s="168"/>
      <c r="D9" s="169"/>
      <c r="E9" s="134">
        <f>'3 INFRAS TOW -roboty drogowe'!H35</f>
        <v>0</v>
      </c>
      <c r="F9" s="9"/>
    </row>
    <row r="10" spans="1:6" s="87" customFormat="1" ht="18.75">
      <c r="A10" s="33">
        <f t="shared" si="0"/>
        <v>4</v>
      </c>
      <c r="B10" s="167" t="s">
        <v>262</v>
      </c>
      <c r="C10" s="168"/>
      <c r="D10" s="169"/>
      <c r="E10" s="134">
        <f>'4 INFR TOW - BRANŻA ELEKTR'!H28</f>
        <v>0</v>
      </c>
      <c r="F10" s="9"/>
    </row>
    <row r="11" spans="1:6" s="87" customFormat="1" ht="18.75">
      <c r="A11" s="33">
        <f t="shared" si="0"/>
        <v>5</v>
      </c>
      <c r="B11" s="167" t="s">
        <v>263</v>
      </c>
      <c r="C11" s="168"/>
      <c r="D11" s="169"/>
      <c r="E11" s="134">
        <f>'5 INF TOW_KD'!H22</f>
        <v>0</v>
      </c>
      <c r="F11" s="9"/>
    </row>
    <row r="12" spans="1:6" ht="18.75" customHeight="1">
      <c r="A12" s="110">
        <f t="shared" si="0"/>
        <v>6</v>
      </c>
      <c r="B12" s="162" t="s">
        <v>257</v>
      </c>
      <c r="C12" s="163"/>
      <c r="D12" s="164"/>
      <c r="E12" s="133">
        <f>E9+E10+E11</f>
        <v>0</v>
      </c>
      <c r="F12" s="9"/>
    </row>
    <row r="13" spans="1:9" ht="19.5" thickBot="1">
      <c r="A13" s="34">
        <f t="shared" si="0"/>
        <v>7</v>
      </c>
      <c r="B13" s="145" t="s">
        <v>244</v>
      </c>
      <c r="C13" s="146"/>
      <c r="D13" s="147"/>
      <c r="E13" s="135">
        <f>E8+E12</f>
        <v>0</v>
      </c>
      <c r="F13" s="9"/>
      <c r="I13" s="9"/>
    </row>
    <row r="14" spans="1:6" ht="20.25" thickBot="1" thickTop="1">
      <c r="A14" s="34">
        <f t="shared" si="0"/>
        <v>8</v>
      </c>
      <c r="B14" s="148" t="s">
        <v>238</v>
      </c>
      <c r="C14" s="149"/>
      <c r="D14" s="150"/>
      <c r="E14" s="136">
        <f>ROUND(E13*0.23,2)</f>
        <v>0</v>
      </c>
      <c r="F14" s="9"/>
    </row>
    <row r="15" spans="1:6" ht="15" customHeight="1" thickTop="1">
      <c r="A15" s="151">
        <f t="shared" si="0"/>
        <v>9</v>
      </c>
      <c r="B15" s="153" t="s">
        <v>245</v>
      </c>
      <c r="C15" s="154"/>
      <c r="D15" s="155"/>
      <c r="E15" s="137">
        <f>E13+E14</f>
        <v>0</v>
      </c>
      <c r="F15" s="9"/>
    </row>
    <row r="16" spans="1:6" ht="15" customHeight="1" thickBot="1">
      <c r="A16" s="152"/>
      <c r="B16" s="156"/>
      <c r="C16" s="157"/>
      <c r="D16" s="158"/>
      <c r="E16" s="138"/>
      <c r="F16" s="9"/>
    </row>
    <row r="17" ht="15" thickTop="1"/>
    <row r="25" ht="14.25">
      <c r="D25" s="87"/>
    </row>
  </sheetData>
  <sheetProtection password="D284" sheet="1" formatCells="0" formatColumns="0" formatRows="0" insertColumns="0" insertRows="0" insertHyperlinks="0" deleteColumns="0" deleteRows="0" sort="0" autoFilter="0" pivotTables="0"/>
  <mergeCells count="16">
    <mergeCell ref="A5:E5"/>
    <mergeCell ref="B9:D9"/>
    <mergeCell ref="B11:D11"/>
    <mergeCell ref="B8:D8"/>
    <mergeCell ref="B6:D6"/>
    <mergeCell ref="B10:D10"/>
    <mergeCell ref="E15:E16"/>
    <mergeCell ref="A3:E3"/>
    <mergeCell ref="A2:E2"/>
    <mergeCell ref="A4:E4"/>
    <mergeCell ref="B13:D13"/>
    <mergeCell ref="B14:D14"/>
    <mergeCell ref="A15:A16"/>
    <mergeCell ref="B15:D16"/>
    <mergeCell ref="B7:D7"/>
    <mergeCell ref="B12:D1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&amp;C&amp;P&amp;R&amp;A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32"/>
  <sheetViews>
    <sheetView showZeros="0" view="pageBreakPreview" zoomScaleNormal="115" zoomScaleSheetLayoutView="100" zoomScalePageLayoutView="0" workbookViewId="0" topLeftCell="A4">
      <selection activeCell="D25" sqref="D25"/>
    </sheetView>
  </sheetViews>
  <sheetFormatPr defaultColWidth="8.796875" defaultRowHeight="14.25"/>
  <cols>
    <col min="1" max="1" width="2.59765625" style="87" bestFit="1" customWidth="1"/>
    <col min="2" max="2" width="11.3984375" style="87" bestFit="1" customWidth="1"/>
    <col min="3" max="3" width="9.19921875" style="87" customWidth="1"/>
    <col min="4" max="4" width="78.3984375" style="14" customWidth="1"/>
    <col min="5" max="5" width="8.3984375" style="87" customWidth="1"/>
    <col min="6" max="6" width="7.59765625" style="87" bestFit="1" customWidth="1"/>
    <col min="7" max="7" width="9" style="119" customWidth="1"/>
    <col min="8" max="8" width="9.69921875" style="114" customWidth="1"/>
    <col min="9" max="16384" width="9" style="87" customWidth="1"/>
  </cols>
  <sheetData>
    <row r="1" spans="1:8" ht="23.25">
      <c r="A1" s="141" t="s">
        <v>259</v>
      </c>
      <c r="B1" s="176"/>
      <c r="C1" s="176"/>
      <c r="D1" s="176"/>
      <c r="E1" s="176"/>
      <c r="F1" s="176"/>
      <c r="G1" s="176"/>
      <c r="H1" s="142"/>
    </row>
    <row r="2" spans="1:8" ht="23.25">
      <c r="A2" s="141" t="s">
        <v>237</v>
      </c>
      <c r="B2" s="142"/>
      <c r="C2" s="142"/>
      <c r="D2" s="142"/>
      <c r="E2" s="142"/>
      <c r="F2" s="142"/>
      <c r="G2" s="142"/>
      <c r="H2" s="142"/>
    </row>
    <row r="3" spans="1:8" ht="18">
      <c r="A3" s="177" t="s">
        <v>0</v>
      </c>
      <c r="B3" s="178"/>
      <c r="C3" s="178"/>
      <c r="D3" s="178"/>
      <c r="E3" s="178"/>
      <c r="F3" s="178"/>
      <c r="G3" s="178"/>
      <c r="H3" s="142"/>
    </row>
    <row r="4" spans="1:8" ht="18">
      <c r="A4" s="179" t="s">
        <v>264</v>
      </c>
      <c r="B4" s="180"/>
      <c r="C4" s="180"/>
      <c r="D4" s="180"/>
      <c r="E4" s="180"/>
      <c r="F4" s="180"/>
      <c r="G4" s="180"/>
      <c r="H4" s="181"/>
    </row>
    <row r="5" spans="1:8" ht="14.25" customHeight="1">
      <c r="A5" s="95" t="s">
        <v>7</v>
      </c>
      <c r="B5" s="95" t="s">
        <v>8</v>
      </c>
      <c r="C5" s="95" t="s">
        <v>9</v>
      </c>
      <c r="D5" s="96" t="s">
        <v>10</v>
      </c>
      <c r="E5" s="95" t="s">
        <v>11</v>
      </c>
      <c r="F5" s="95" t="s">
        <v>12</v>
      </c>
      <c r="G5" s="126" t="s">
        <v>212</v>
      </c>
      <c r="H5" s="111" t="s">
        <v>23</v>
      </c>
    </row>
    <row r="6" spans="1:28" ht="14.25">
      <c r="A6" s="182" t="s">
        <v>176</v>
      </c>
      <c r="B6" s="183"/>
      <c r="C6" s="183"/>
      <c r="D6" s="183"/>
      <c r="E6" s="183"/>
      <c r="F6" s="183"/>
      <c r="G6" s="183"/>
      <c r="H6" s="16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8" s="62" customFormat="1" ht="12">
      <c r="A7" s="40"/>
      <c r="B7" s="47" t="s">
        <v>2</v>
      </c>
      <c r="C7" s="41"/>
      <c r="D7" s="43" t="s">
        <v>1</v>
      </c>
      <c r="E7" s="60" t="s">
        <v>21</v>
      </c>
      <c r="F7" s="61" t="s">
        <v>21</v>
      </c>
      <c r="G7" s="115" t="s">
        <v>21</v>
      </c>
      <c r="H7" s="118" t="s">
        <v>21</v>
      </c>
    </row>
    <row r="8" spans="1:8" s="62" customFormat="1" ht="12">
      <c r="A8" s="37"/>
      <c r="B8" s="47" t="s">
        <v>3</v>
      </c>
      <c r="C8" s="48" t="s">
        <v>66</v>
      </c>
      <c r="D8" s="44" t="s">
        <v>67</v>
      </c>
      <c r="E8" s="60" t="s">
        <v>21</v>
      </c>
      <c r="F8" s="61" t="s">
        <v>21</v>
      </c>
      <c r="G8" s="115" t="s">
        <v>21</v>
      </c>
      <c r="H8" s="118" t="s">
        <v>21</v>
      </c>
    </row>
    <row r="9" spans="1:8" s="62" customFormat="1" ht="12">
      <c r="A9" s="40">
        <v>1</v>
      </c>
      <c r="B9" s="65"/>
      <c r="C9" s="41"/>
      <c r="D9" s="38" t="s">
        <v>68</v>
      </c>
      <c r="E9" s="70">
        <v>2.014</v>
      </c>
      <c r="F9" s="40" t="s">
        <v>14</v>
      </c>
      <c r="G9" s="128"/>
      <c r="H9" s="113">
        <f>ROUND(E9*G9,2)</f>
        <v>0</v>
      </c>
    </row>
    <row r="10" spans="1:8" s="62" customFormat="1" ht="12">
      <c r="A10" s="40">
        <f>A9+1</f>
        <v>2</v>
      </c>
      <c r="B10" s="65"/>
      <c r="C10" s="41"/>
      <c r="D10" s="38" t="s">
        <v>69</v>
      </c>
      <c r="E10" s="70">
        <v>0.025</v>
      </c>
      <c r="F10" s="40" t="s">
        <v>14</v>
      </c>
      <c r="G10" s="128"/>
      <c r="H10" s="113">
        <f aca="true" t="shared" si="0" ref="H10:H30">ROUND(E10*G10,2)</f>
        <v>0</v>
      </c>
    </row>
    <row r="11" spans="1:8" s="62" customFormat="1" ht="12">
      <c r="A11" s="40">
        <f>A10+1</f>
        <v>3</v>
      </c>
      <c r="B11" s="65"/>
      <c r="C11" s="41"/>
      <c r="D11" s="69" t="s">
        <v>70</v>
      </c>
      <c r="E11" s="70">
        <v>50</v>
      </c>
      <c r="F11" s="59" t="s">
        <v>15</v>
      </c>
      <c r="G11" s="128"/>
      <c r="H11" s="113">
        <f t="shared" si="0"/>
        <v>0</v>
      </c>
    </row>
    <row r="12" spans="1:8" s="62" customFormat="1" ht="12">
      <c r="A12" s="37"/>
      <c r="B12" s="47" t="s">
        <v>186</v>
      </c>
      <c r="C12" s="48" t="s">
        <v>71</v>
      </c>
      <c r="D12" s="44" t="s">
        <v>260</v>
      </c>
      <c r="E12" s="60" t="s">
        <v>21</v>
      </c>
      <c r="F12" s="61" t="s">
        <v>21</v>
      </c>
      <c r="G12" s="129" t="s">
        <v>21</v>
      </c>
      <c r="H12" s="118" t="s">
        <v>21</v>
      </c>
    </row>
    <row r="13" spans="1:8" s="62" customFormat="1" ht="12">
      <c r="A13" s="40">
        <f>A11+1</f>
        <v>4</v>
      </c>
      <c r="B13" s="47"/>
      <c r="C13" s="41"/>
      <c r="D13" s="38" t="s">
        <v>261</v>
      </c>
      <c r="E13" s="59">
        <v>102</v>
      </c>
      <c r="F13" s="124" t="s">
        <v>15</v>
      </c>
      <c r="G13" s="129"/>
      <c r="H13" s="113">
        <f t="shared" si="0"/>
        <v>0</v>
      </c>
    </row>
    <row r="14" spans="1:8" s="62" customFormat="1" ht="12">
      <c r="A14" s="40">
        <f>A13+1</f>
        <v>5</v>
      </c>
      <c r="B14" s="47"/>
      <c r="C14" s="41"/>
      <c r="D14" s="71" t="s">
        <v>72</v>
      </c>
      <c r="E14" s="70">
        <v>0.035</v>
      </c>
      <c r="F14" s="40" t="s">
        <v>73</v>
      </c>
      <c r="G14" s="128"/>
      <c r="H14" s="113">
        <f t="shared" si="0"/>
        <v>0</v>
      </c>
    </row>
    <row r="15" spans="1:8" s="62" customFormat="1" ht="12">
      <c r="A15" s="40">
        <f>A14+1</f>
        <v>6</v>
      </c>
      <c r="B15" s="65"/>
      <c r="C15" s="41"/>
      <c r="D15" s="45" t="s">
        <v>252</v>
      </c>
      <c r="E15" s="70">
        <v>0.078</v>
      </c>
      <c r="F15" s="40" t="s">
        <v>73</v>
      </c>
      <c r="G15" s="128"/>
      <c r="H15" s="113">
        <f t="shared" si="0"/>
        <v>0</v>
      </c>
    </row>
    <row r="16" spans="1:8" s="62" customFormat="1" ht="12">
      <c r="A16" s="40">
        <f>A15+1</f>
        <v>7</v>
      </c>
      <c r="B16" s="65"/>
      <c r="C16" s="41"/>
      <c r="D16" s="45" t="s">
        <v>175</v>
      </c>
      <c r="E16" s="70">
        <v>3</v>
      </c>
      <c r="F16" s="40" t="s">
        <v>39</v>
      </c>
      <c r="G16" s="128"/>
      <c r="H16" s="113">
        <f t="shared" si="0"/>
        <v>0</v>
      </c>
    </row>
    <row r="17" spans="1:8" s="62" customFormat="1" ht="12">
      <c r="A17" s="37"/>
      <c r="B17" s="47" t="s">
        <v>187</v>
      </c>
      <c r="C17" s="72" t="s">
        <v>74</v>
      </c>
      <c r="D17" s="44" t="s">
        <v>75</v>
      </c>
      <c r="E17" s="60" t="s">
        <v>21</v>
      </c>
      <c r="F17" s="61" t="s">
        <v>21</v>
      </c>
      <c r="G17" s="129" t="s">
        <v>21</v>
      </c>
      <c r="H17" s="118" t="s">
        <v>21</v>
      </c>
    </row>
    <row r="18" spans="1:8" s="62" customFormat="1" ht="12">
      <c r="A18" s="40">
        <f>A16+1</f>
        <v>8</v>
      </c>
      <c r="B18" s="47"/>
      <c r="C18" s="41"/>
      <c r="D18" s="49" t="s">
        <v>274</v>
      </c>
      <c r="E18" s="39">
        <v>2210</v>
      </c>
      <c r="F18" s="40" t="s">
        <v>18</v>
      </c>
      <c r="G18" s="128"/>
      <c r="H18" s="113">
        <f t="shared" si="0"/>
        <v>0</v>
      </c>
    </row>
    <row r="19" spans="1:8" s="62" customFormat="1" ht="12">
      <c r="A19" s="40">
        <f>A18+1</f>
        <v>9</v>
      </c>
      <c r="B19" s="47"/>
      <c r="C19" s="41"/>
      <c r="D19" s="45" t="s">
        <v>275</v>
      </c>
      <c r="E19" s="39">
        <v>1635</v>
      </c>
      <c r="F19" s="40" t="s">
        <v>18</v>
      </c>
      <c r="G19" s="128"/>
      <c r="H19" s="113">
        <f t="shared" si="0"/>
        <v>0</v>
      </c>
    </row>
    <row r="20" spans="1:16" s="62" customFormat="1" ht="12">
      <c r="A20" s="37"/>
      <c r="B20" s="47" t="s">
        <v>19</v>
      </c>
      <c r="C20" s="48" t="s">
        <v>76</v>
      </c>
      <c r="D20" s="44" t="s">
        <v>77</v>
      </c>
      <c r="E20" s="60" t="s">
        <v>21</v>
      </c>
      <c r="F20" s="61" t="s">
        <v>21</v>
      </c>
      <c r="G20" s="129" t="s">
        <v>21</v>
      </c>
      <c r="H20" s="118" t="s">
        <v>21</v>
      </c>
      <c r="K20" s="66"/>
      <c r="L20" s="66"/>
      <c r="M20" s="66"/>
      <c r="N20" s="66"/>
      <c r="O20" s="66"/>
      <c r="P20" s="66"/>
    </row>
    <row r="21" spans="1:16" s="64" customFormat="1" ht="24">
      <c r="A21" s="40">
        <f>A19+1</f>
        <v>10</v>
      </c>
      <c r="B21" s="44"/>
      <c r="C21" s="73"/>
      <c r="D21" s="45" t="s">
        <v>266</v>
      </c>
      <c r="E21" s="39">
        <v>425</v>
      </c>
      <c r="F21" s="46" t="s">
        <v>18</v>
      </c>
      <c r="G21" s="128"/>
      <c r="H21" s="113">
        <f t="shared" si="0"/>
        <v>0</v>
      </c>
      <c r="K21" s="99"/>
      <c r="L21" s="100"/>
      <c r="M21" s="101"/>
      <c r="N21" s="101"/>
      <c r="O21" s="102"/>
      <c r="P21" s="102"/>
    </row>
    <row r="22" spans="1:16" s="64" customFormat="1" ht="24">
      <c r="A22" s="40">
        <f aca="true" t="shared" si="1" ref="A22:A30">A21+1</f>
        <v>11</v>
      </c>
      <c r="B22" s="44"/>
      <c r="C22" s="73"/>
      <c r="D22" s="45" t="s">
        <v>267</v>
      </c>
      <c r="E22" s="39">
        <v>23.5</v>
      </c>
      <c r="F22" s="46" t="s">
        <v>18</v>
      </c>
      <c r="G22" s="128"/>
      <c r="H22" s="113">
        <f t="shared" si="0"/>
        <v>0</v>
      </c>
      <c r="K22" s="99"/>
      <c r="L22" s="100"/>
      <c r="M22" s="103"/>
      <c r="N22" s="101"/>
      <c r="O22" s="102"/>
      <c r="P22" s="102"/>
    </row>
    <row r="23" spans="1:16" s="64" customFormat="1" ht="12">
      <c r="A23" s="40">
        <f t="shared" si="1"/>
        <v>12</v>
      </c>
      <c r="B23" s="44"/>
      <c r="C23" s="73"/>
      <c r="D23" s="45" t="s">
        <v>78</v>
      </c>
      <c r="E23" s="39">
        <v>6</v>
      </c>
      <c r="F23" s="46" t="s">
        <v>18</v>
      </c>
      <c r="G23" s="128"/>
      <c r="H23" s="113">
        <f t="shared" si="0"/>
        <v>0</v>
      </c>
      <c r="K23" s="99"/>
      <c r="L23" s="100"/>
      <c r="M23" s="103"/>
      <c r="N23" s="101"/>
      <c r="O23" s="102"/>
      <c r="P23" s="102"/>
    </row>
    <row r="24" spans="1:16" s="62" customFormat="1" ht="12">
      <c r="A24" s="40">
        <f t="shared" si="1"/>
        <v>13</v>
      </c>
      <c r="B24" s="65"/>
      <c r="C24" s="41"/>
      <c r="D24" s="45" t="s">
        <v>215</v>
      </c>
      <c r="E24" s="39">
        <v>107</v>
      </c>
      <c r="F24" s="40" t="s">
        <v>18</v>
      </c>
      <c r="G24" s="128"/>
      <c r="H24" s="113">
        <f t="shared" si="0"/>
        <v>0</v>
      </c>
      <c r="K24" s="99"/>
      <c r="L24" s="104"/>
      <c r="M24" s="103"/>
      <c r="N24" s="101"/>
      <c r="O24" s="66"/>
      <c r="P24" s="66"/>
    </row>
    <row r="25" spans="1:16" s="62" customFormat="1" ht="12">
      <c r="A25" s="40">
        <f t="shared" si="1"/>
        <v>14</v>
      </c>
      <c r="B25" s="65"/>
      <c r="C25" s="41"/>
      <c r="D25" s="45" t="s">
        <v>79</v>
      </c>
      <c r="E25" s="39">
        <v>34</v>
      </c>
      <c r="F25" s="40" t="s">
        <v>15</v>
      </c>
      <c r="G25" s="128"/>
      <c r="H25" s="113">
        <f t="shared" si="0"/>
        <v>0</v>
      </c>
      <c r="K25" s="99"/>
      <c r="L25" s="104"/>
      <c r="M25" s="103"/>
      <c r="N25" s="101"/>
      <c r="O25" s="66"/>
      <c r="P25" s="66"/>
    </row>
    <row r="26" spans="1:16" s="62" customFormat="1" ht="12">
      <c r="A26" s="40">
        <f t="shared" si="1"/>
        <v>15</v>
      </c>
      <c r="B26" s="65"/>
      <c r="C26" s="41"/>
      <c r="D26" s="45" t="s">
        <v>80</v>
      </c>
      <c r="E26" s="39">
        <v>37</v>
      </c>
      <c r="F26" s="40" t="s">
        <v>15</v>
      </c>
      <c r="G26" s="128"/>
      <c r="H26" s="113">
        <f t="shared" si="0"/>
        <v>0</v>
      </c>
      <c r="K26" s="99"/>
      <c r="L26" s="104"/>
      <c r="M26" s="103"/>
      <c r="N26" s="101"/>
      <c r="O26" s="66"/>
      <c r="P26" s="66"/>
    </row>
    <row r="27" spans="1:16" s="62" customFormat="1" ht="12">
      <c r="A27" s="40">
        <f t="shared" si="1"/>
        <v>16</v>
      </c>
      <c r="B27" s="65"/>
      <c r="C27" s="41"/>
      <c r="D27" s="45" t="s">
        <v>81</v>
      </c>
      <c r="E27" s="39">
        <v>1</v>
      </c>
      <c r="F27" s="40" t="s">
        <v>15</v>
      </c>
      <c r="G27" s="128"/>
      <c r="H27" s="113">
        <f t="shared" si="0"/>
        <v>0</v>
      </c>
      <c r="K27" s="99"/>
      <c r="L27" s="104"/>
      <c r="M27" s="101"/>
      <c r="N27" s="101"/>
      <c r="O27" s="66"/>
      <c r="P27" s="66"/>
    </row>
    <row r="28" spans="1:16" s="62" customFormat="1" ht="12">
      <c r="A28" s="40">
        <f t="shared" si="1"/>
        <v>17</v>
      </c>
      <c r="B28" s="65"/>
      <c r="C28" s="41"/>
      <c r="D28" s="45" t="s">
        <v>82</v>
      </c>
      <c r="E28" s="39">
        <v>42</v>
      </c>
      <c r="F28" s="40" t="s">
        <v>15</v>
      </c>
      <c r="G28" s="128"/>
      <c r="H28" s="113">
        <f t="shared" si="0"/>
        <v>0</v>
      </c>
      <c r="K28" s="99"/>
      <c r="L28" s="104"/>
      <c r="M28" s="101"/>
      <c r="N28" s="101"/>
      <c r="O28" s="66"/>
      <c r="P28" s="66"/>
    </row>
    <row r="29" spans="1:16" s="62" customFormat="1" ht="12">
      <c r="A29" s="40">
        <f t="shared" si="1"/>
        <v>18</v>
      </c>
      <c r="B29" s="65"/>
      <c r="C29" s="41"/>
      <c r="D29" s="45" t="s">
        <v>83</v>
      </c>
      <c r="E29" s="39">
        <v>70</v>
      </c>
      <c r="F29" s="40" t="s">
        <v>16</v>
      </c>
      <c r="G29" s="128"/>
      <c r="H29" s="113">
        <f t="shared" si="0"/>
        <v>0</v>
      </c>
      <c r="K29" s="99"/>
      <c r="L29" s="104"/>
      <c r="M29" s="105"/>
      <c r="N29" s="101"/>
      <c r="O29" s="66"/>
      <c r="P29" s="66"/>
    </row>
    <row r="30" spans="1:16" s="62" customFormat="1" ht="12">
      <c r="A30" s="40">
        <f t="shared" si="1"/>
        <v>19</v>
      </c>
      <c r="B30" s="65"/>
      <c r="C30" s="41"/>
      <c r="D30" s="45" t="s">
        <v>84</v>
      </c>
      <c r="E30" s="39">
        <v>50</v>
      </c>
      <c r="F30" s="40" t="s">
        <v>16</v>
      </c>
      <c r="G30" s="128"/>
      <c r="H30" s="113">
        <f t="shared" si="0"/>
        <v>0</v>
      </c>
      <c r="K30" s="99"/>
      <c r="L30" s="104"/>
      <c r="M30" s="101"/>
      <c r="N30" s="101"/>
      <c r="O30" s="66"/>
      <c r="P30" s="66"/>
    </row>
    <row r="31" spans="1:16" s="62" customFormat="1" ht="12">
      <c r="A31" s="40"/>
      <c r="B31" s="47" t="s">
        <v>188</v>
      </c>
      <c r="C31" s="41"/>
      <c r="D31" s="43" t="s">
        <v>86</v>
      </c>
      <c r="E31" s="60" t="s">
        <v>21</v>
      </c>
      <c r="F31" s="61" t="s">
        <v>21</v>
      </c>
      <c r="G31" s="129" t="s">
        <v>21</v>
      </c>
      <c r="H31" s="115" t="s">
        <v>21</v>
      </c>
      <c r="K31" s="66"/>
      <c r="L31" s="66"/>
      <c r="M31" s="66"/>
      <c r="N31" s="66"/>
      <c r="O31" s="66"/>
      <c r="P31" s="66"/>
    </row>
    <row r="32" spans="1:16" s="62" customFormat="1" ht="12">
      <c r="A32" s="37"/>
      <c r="B32" s="47" t="s">
        <v>189</v>
      </c>
      <c r="C32" s="48" t="s">
        <v>76</v>
      </c>
      <c r="D32" s="44" t="s">
        <v>87</v>
      </c>
      <c r="E32" s="60" t="s">
        <v>21</v>
      </c>
      <c r="F32" s="61" t="s">
        <v>21</v>
      </c>
      <c r="G32" s="129" t="s">
        <v>21</v>
      </c>
      <c r="H32" s="115" t="s">
        <v>21</v>
      </c>
      <c r="K32" s="66"/>
      <c r="L32" s="66"/>
      <c r="M32" s="66"/>
      <c r="N32" s="66"/>
      <c r="O32" s="66"/>
      <c r="P32" s="66"/>
    </row>
    <row r="33" spans="1:8" s="62" customFormat="1" ht="12">
      <c r="A33" s="40">
        <f>A30+1</f>
        <v>20</v>
      </c>
      <c r="B33" s="47"/>
      <c r="C33" s="41"/>
      <c r="D33" s="45" t="s">
        <v>88</v>
      </c>
      <c r="E33" s="39">
        <v>5430</v>
      </c>
      <c r="F33" s="40" t="s">
        <v>18</v>
      </c>
      <c r="G33" s="128"/>
      <c r="H33" s="113">
        <f>ROUND(E33*G33,2)</f>
        <v>0</v>
      </c>
    </row>
    <row r="34" spans="1:8" s="62" customFormat="1" ht="12">
      <c r="A34" s="40">
        <f>A33+1</f>
        <v>21</v>
      </c>
      <c r="B34" s="47"/>
      <c r="C34" s="41"/>
      <c r="D34" s="38" t="s">
        <v>272</v>
      </c>
      <c r="E34" s="39">
        <v>5430</v>
      </c>
      <c r="F34" s="40" t="s">
        <v>18</v>
      </c>
      <c r="G34" s="128"/>
      <c r="H34" s="113">
        <f>ROUND(E34*G34,2)</f>
        <v>0</v>
      </c>
    </row>
    <row r="35" spans="1:8" s="62" customFormat="1" ht="12">
      <c r="A35" s="37"/>
      <c r="B35" s="47" t="s">
        <v>190</v>
      </c>
      <c r="C35" s="48" t="s">
        <v>76</v>
      </c>
      <c r="D35" s="44" t="s">
        <v>89</v>
      </c>
      <c r="E35" s="60" t="s">
        <v>21</v>
      </c>
      <c r="F35" s="61" t="s">
        <v>21</v>
      </c>
      <c r="G35" s="129" t="s">
        <v>21</v>
      </c>
      <c r="H35" s="115" t="s">
        <v>21</v>
      </c>
    </row>
    <row r="36" spans="1:8" s="62" customFormat="1" ht="12">
      <c r="A36" s="40">
        <f>A34+1</f>
        <v>22</v>
      </c>
      <c r="B36" s="47"/>
      <c r="C36" s="41"/>
      <c r="D36" s="38" t="s">
        <v>273</v>
      </c>
      <c r="E36" s="39">
        <v>2092</v>
      </c>
      <c r="F36" s="40" t="s">
        <v>18</v>
      </c>
      <c r="G36" s="128"/>
      <c r="H36" s="113">
        <f>ROUND(E36*G36,2)</f>
        <v>0</v>
      </c>
    </row>
    <row r="37" spans="1:8" s="62" customFormat="1" ht="24">
      <c r="A37" s="40">
        <f>A36+1</f>
        <v>23</v>
      </c>
      <c r="B37" s="47"/>
      <c r="C37" s="41"/>
      <c r="D37" s="38" t="s">
        <v>174</v>
      </c>
      <c r="E37" s="39">
        <v>4970</v>
      </c>
      <c r="F37" s="40" t="s">
        <v>17</v>
      </c>
      <c r="G37" s="128"/>
      <c r="H37" s="113">
        <f>ROUND(E37*G37,2)</f>
        <v>0</v>
      </c>
    </row>
    <row r="38" spans="1:8" s="62" customFormat="1" ht="12">
      <c r="A38" s="40"/>
      <c r="B38" s="47" t="s">
        <v>180</v>
      </c>
      <c r="C38" s="41"/>
      <c r="D38" s="44" t="s">
        <v>90</v>
      </c>
      <c r="E38" s="60" t="s">
        <v>21</v>
      </c>
      <c r="F38" s="61" t="s">
        <v>21</v>
      </c>
      <c r="G38" s="129" t="s">
        <v>21</v>
      </c>
      <c r="H38" s="115" t="s">
        <v>21</v>
      </c>
    </row>
    <row r="39" spans="1:8" s="62" customFormat="1" ht="12">
      <c r="A39" s="37"/>
      <c r="B39" s="47" t="s">
        <v>192</v>
      </c>
      <c r="C39" s="48" t="s">
        <v>91</v>
      </c>
      <c r="D39" s="44" t="s">
        <v>92</v>
      </c>
      <c r="E39" s="60" t="s">
        <v>21</v>
      </c>
      <c r="F39" s="61" t="s">
        <v>21</v>
      </c>
      <c r="G39" s="129" t="s">
        <v>21</v>
      </c>
      <c r="H39" s="115" t="s">
        <v>21</v>
      </c>
    </row>
    <row r="40" spans="1:8" s="62" customFormat="1" ht="12">
      <c r="A40" s="70">
        <f>A37+1</f>
        <v>24</v>
      </c>
      <c r="B40" s="47"/>
      <c r="C40" s="48"/>
      <c r="D40" s="45" t="s">
        <v>93</v>
      </c>
      <c r="E40" s="39">
        <f>SUM(E47:E50)</f>
        <v>5912</v>
      </c>
      <c r="F40" s="40" t="s">
        <v>17</v>
      </c>
      <c r="G40" s="128"/>
      <c r="H40" s="113">
        <f aca="true" t="shared" si="2" ref="H40:H57">ROUND(E40*G40,2)</f>
        <v>0</v>
      </c>
    </row>
    <row r="41" spans="1:8" s="62" customFormat="1" ht="12">
      <c r="A41" s="37"/>
      <c r="B41" s="47" t="s">
        <v>193</v>
      </c>
      <c r="C41" s="48" t="s">
        <v>91</v>
      </c>
      <c r="D41" s="44" t="s">
        <v>94</v>
      </c>
      <c r="E41" s="60" t="s">
        <v>21</v>
      </c>
      <c r="F41" s="61" t="s">
        <v>21</v>
      </c>
      <c r="G41" s="129" t="s">
        <v>21</v>
      </c>
      <c r="H41" s="115" t="s">
        <v>21</v>
      </c>
    </row>
    <row r="42" spans="1:8" s="62" customFormat="1" ht="12">
      <c r="A42" s="40">
        <f>A40+1</f>
        <v>25</v>
      </c>
      <c r="B42" s="47"/>
      <c r="C42" s="41"/>
      <c r="D42" s="45" t="s">
        <v>95</v>
      </c>
      <c r="E42" s="39">
        <f>SUM(E47:E50,E52:E54)</f>
        <v>11824</v>
      </c>
      <c r="F42" s="40" t="s">
        <v>17</v>
      </c>
      <c r="G42" s="128"/>
      <c r="H42" s="113">
        <f t="shared" si="2"/>
        <v>0</v>
      </c>
    </row>
    <row r="43" spans="1:8" s="62" customFormat="1" ht="12">
      <c r="A43" s="40">
        <f>A42+1</f>
        <v>26</v>
      </c>
      <c r="B43" s="47"/>
      <c r="C43" s="41"/>
      <c r="D43" s="45" t="s">
        <v>96</v>
      </c>
      <c r="E43" s="39">
        <f>E45</f>
        <v>11224</v>
      </c>
      <c r="F43" s="40" t="s">
        <v>17</v>
      </c>
      <c r="G43" s="128"/>
      <c r="H43" s="113">
        <f t="shared" si="2"/>
        <v>0</v>
      </c>
    </row>
    <row r="44" spans="1:8" s="62" customFormat="1" ht="12">
      <c r="A44" s="40">
        <f>A43+1</f>
        <v>27</v>
      </c>
      <c r="B44" s="47"/>
      <c r="C44" s="41"/>
      <c r="D44" s="45" t="s">
        <v>97</v>
      </c>
      <c r="E44" s="39">
        <f>E42</f>
        <v>11824</v>
      </c>
      <c r="F44" s="40" t="s">
        <v>17</v>
      </c>
      <c r="G44" s="128"/>
      <c r="H44" s="113">
        <f t="shared" si="2"/>
        <v>0</v>
      </c>
    </row>
    <row r="45" spans="1:8" s="62" customFormat="1" ht="12">
      <c r="A45" s="40">
        <f>A44+1</f>
        <v>28</v>
      </c>
      <c r="B45" s="47"/>
      <c r="C45" s="41"/>
      <c r="D45" s="45" t="s">
        <v>98</v>
      </c>
      <c r="E45" s="39">
        <f>SUM(E56:E57,E60:E63)</f>
        <v>11224</v>
      </c>
      <c r="F45" s="40" t="s">
        <v>17</v>
      </c>
      <c r="G45" s="128"/>
      <c r="H45" s="113">
        <f t="shared" si="2"/>
        <v>0</v>
      </c>
    </row>
    <row r="46" spans="1:8" s="62" customFormat="1" ht="12">
      <c r="A46" s="37"/>
      <c r="B46" s="47" t="s">
        <v>194</v>
      </c>
      <c r="C46" s="48" t="s">
        <v>91</v>
      </c>
      <c r="D46" s="44" t="s">
        <v>99</v>
      </c>
      <c r="E46" s="120" t="s">
        <v>21</v>
      </c>
      <c r="F46" s="61" t="s">
        <v>21</v>
      </c>
      <c r="G46" s="129" t="s">
        <v>21</v>
      </c>
      <c r="H46" s="115" t="s">
        <v>21</v>
      </c>
    </row>
    <row r="47" spans="1:8" s="62" customFormat="1" ht="24">
      <c r="A47" s="40">
        <f>A45+1</f>
        <v>29</v>
      </c>
      <c r="B47" s="47"/>
      <c r="C47" s="41"/>
      <c r="D47" s="49" t="s">
        <v>100</v>
      </c>
      <c r="E47" s="39">
        <f>4555+524</f>
        <v>5079</v>
      </c>
      <c r="F47" s="46" t="s">
        <v>17</v>
      </c>
      <c r="G47" s="128"/>
      <c r="H47" s="113">
        <f t="shared" si="2"/>
        <v>0</v>
      </c>
    </row>
    <row r="48" spans="1:8" s="62" customFormat="1" ht="24">
      <c r="A48" s="40">
        <f>A47+1</f>
        <v>30</v>
      </c>
      <c r="B48" s="49"/>
      <c r="C48" s="41"/>
      <c r="D48" s="49" t="s">
        <v>101</v>
      </c>
      <c r="E48" s="39">
        <v>215</v>
      </c>
      <c r="F48" s="46" t="s">
        <v>17</v>
      </c>
      <c r="G48" s="128"/>
      <c r="H48" s="113">
        <f t="shared" si="2"/>
        <v>0</v>
      </c>
    </row>
    <row r="49" spans="1:8" s="62" customFormat="1" ht="26.25" customHeight="1">
      <c r="A49" s="40">
        <f>A48+1</f>
        <v>31</v>
      </c>
      <c r="B49" s="49"/>
      <c r="C49" s="41"/>
      <c r="D49" s="49" t="s">
        <v>102</v>
      </c>
      <c r="E49" s="39">
        <v>520</v>
      </c>
      <c r="F49" s="46" t="s">
        <v>17</v>
      </c>
      <c r="G49" s="128"/>
      <c r="H49" s="113">
        <f t="shared" si="2"/>
        <v>0</v>
      </c>
    </row>
    <row r="50" spans="1:8" s="62" customFormat="1" ht="24">
      <c r="A50" s="40">
        <f>A49+1</f>
        <v>32</v>
      </c>
      <c r="B50" s="49"/>
      <c r="C50" s="41"/>
      <c r="D50" s="49" t="s">
        <v>216</v>
      </c>
      <c r="E50" s="39">
        <v>98</v>
      </c>
      <c r="F50" s="46" t="s">
        <v>17</v>
      </c>
      <c r="G50" s="128"/>
      <c r="H50" s="113">
        <f t="shared" si="2"/>
        <v>0</v>
      </c>
    </row>
    <row r="51" spans="1:8" s="62" customFormat="1" ht="12">
      <c r="A51" s="37"/>
      <c r="B51" s="47" t="s">
        <v>195</v>
      </c>
      <c r="C51" s="48" t="s">
        <v>91</v>
      </c>
      <c r="D51" s="44" t="s">
        <v>103</v>
      </c>
      <c r="E51" s="60" t="s">
        <v>21</v>
      </c>
      <c r="F51" s="61" t="s">
        <v>21</v>
      </c>
      <c r="G51" s="129" t="s">
        <v>21</v>
      </c>
      <c r="H51" s="115" t="s">
        <v>21</v>
      </c>
    </row>
    <row r="52" spans="1:8" s="62" customFormat="1" ht="24">
      <c r="A52" s="40">
        <f>A50+1</f>
        <v>33</v>
      </c>
      <c r="B52" s="47"/>
      <c r="C52" s="41"/>
      <c r="D52" s="49" t="s">
        <v>104</v>
      </c>
      <c r="E52" s="39">
        <f>E40-E53-E54</f>
        <v>5077</v>
      </c>
      <c r="F52" s="40" t="s">
        <v>17</v>
      </c>
      <c r="G52" s="128"/>
      <c r="H52" s="113">
        <f t="shared" si="2"/>
        <v>0</v>
      </c>
    </row>
    <row r="53" spans="1:8" s="62" customFormat="1" ht="24">
      <c r="A53" s="40">
        <f>A52+1</f>
        <v>34</v>
      </c>
      <c r="B53" s="47"/>
      <c r="C53" s="41"/>
      <c r="D53" s="49" t="s">
        <v>105</v>
      </c>
      <c r="E53" s="39">
        <v>450</v>
      </c>
      <c r="F53" s="40" t="s">
        <v>17</v>
      </c>
      <c r="G53" s="128"/>
      <c r="H53" s="113">
        <f t="shared" si="2"/>
        <v>0</v>
      </c>
    </row>
    <row r="54" spans="1:8" s="62" customFormat="1" ht="24">
      <c r="A54" s="40">
        <f>A53+1</f>
        <v>35</v>
      </c>
      <c r="B54" s="47"/>
      <c r="C54" s="41"/>
      <c r="D54" s="49" t="s">
        <v>106</v>
      </c>
      <c r="E54" s="39">
        <v>385</v>
      </c>
      <c r="F54" s="40" t="s">
        <v>17</v>
      </c>
      <c r="G54" s="128"/>
      <c r="H54" s="113">
        <f t="shared" si="2"/>
        <v>0</v>
      </c>
    </row>
    <row r="55" spans="1:8" s="62" customFormat="1" ht="12">
      <c r="A55" s="37"/>
      <c r="B55" s="47" t="s">
        <v>196</v>
      </c>
      <c r="C55" s="48" t="s">
        <v>91</v>
      </c>
      <c r="D55" s="44" t="s">
        <v>107</v>
      </c>
      <c r="E55" s="120" t="s">
        <v>21</v>
      </c>
      <c r="F55" s="61" t="s">
        <v>21</v>
      </c>
      <c r="G55" s="129" t="s">
        <v>21</v>
      </c>
      <c r="H55" s="115" t="s">
        <v>21</v>
      </c>
    </row>
    <row r="56" spans="1:8" s="62" customFormat="1" ht="12">
      <c r="A56" s="40">
        <f>A54+1</f>
        <v>36</v>
      </c>
      <c r="B56" s="47"/>
      <c r="C56" s="41"/>
      <c r="D56" s="49" t="s">
        <v>246</v>
      </c>
      <c r="E56" s="39">
        <f>4555+343</f>
        <v>4898</v>
      </c>
      <c r="F56" s="40" t="s">
        <v>17</v>
      </c>
      <c r="G56" s="128"/>
      <c r="H56" s="113">
        <f t="shared" si="2"/>
        <v>0</v>
      </c>
    </row>
    <row r="57" spans="1:8" s="62" customFormat="1" ht="12">
      <c r="A57" s="40">
        <f>A56+1</f>
        <v>37</v>
      </c>
      <c r="B57" s="47"/>
      <c r="C57" s="41"/>
      <c r="D57" s="49" t="s">
        <v>217</v>
      </c>
      <c r="E57" s="39">
        <v>210</v>
      </c>
      <c r="F57" s="40" t="s">
        <v>17</v>
      </c>
      <c r="G57" s="128"/>
      <c r="H57" s="113">
        <f t="shared" si="2"/>
        <v>0</v>
      </c>
    </row>
    <row r="58" spans="1:8" s="66" customFormat="1" ht="12">
      <c r="A58" s="40"/>
      <c r="B58" s="47" t="s">
        <v>197</v>
      </c>
      <c r="C58" s="41"/>
      <c r="D58" s="44" t="s">
        <v>108</v>
      </c>
      <c r="E58" s="60" t="s">
        <v>21</v>
      </c>
      <c r="F58" s="61" t="s">
        <v>21</v>
      </c>
      <c r="G58" s="129" t="s">
        <v>21</v>
      </c>
      <c r="H58" s="115" t="s">
        <v>21</v>
      </c>
    </row>
    <row r="59" spans="1:8" s="68" customFormat="1" ht="12">
      <c r="A59" s="74"/>
      <c r="B59" s="47" t="s">
        <v>198</v>
      </c>
      <c r="C59" s="48" t="s">
        <v>91</v>
      </c>
      <c r="D59" s="75" t="s">
        <v>109</v>
      </c>
      <c r="E59" s="60" t="s">
        <v>21</v>
      </c>
      <c r="F59" s="61" t="s">
        <v>21</v>
      </c>
      <c r="G59" s="129" t="s">
        <v>21</v>
      </c>
      <c r="H59" s="115" t="s">
        <v>21</v>
      </c>
    </row>
    <row r="60" spans="1:8" s="62" customFormat="1" ht="24">
      <c r="A60" s="40">
        <f>A57+1</f>
        <v>38</v>
      </c>
      <c r="B60" s="47"/>
      <c r="C60" s="41"/>
      <c r="D60" s="38" t="s">
        <v>247</v>
      </c>
      <c r="E60" s="58">
        <f>4555+242</f>
        <v>4797</v>
      </c>
      <c r="F60" s="40" t="s">
        <v>17</v>
      </c>
      <c r="G60" s="128"/>
      <c r="H60" s="113">
        <f aca="true" t="shared" si="3" ref="H60:H73">ROUND(E60*G60,2)</f>
        <v>0</v>
      </c>
    </row>
    <row r="61" spans="1:8" s="62" customFormat="1" ht="12">
      <c r="A61" s="40">
        <f>A60+1</f>
        <v>39</v>
      </c>
      <c r="B61" s="47"/>
      <c r="C61" s="41"/>
      <c r="D61" s="38" t="s">
        <v>218</v>
      </c>
      <c r="E61" s="58">
        <v>210</v>
      </c>
      <c r="F61" s="40" t="s">
        <v>17</v>
      </c>
      <c r="G61" s="128"/>
      <c r="H61" s="113">
        <f t="shared" si="3"/>
        <v>0</v>
      </c>
    </row>
    <row r="62" spans="1:8" s="62" customFormat="1" ht="12">
      <c r="A62" s="40">
        <f>A61+1</f>
        <v>40</v>
      </c>
      <c r="B62" s="47"/>
      <c r="C62" s="41"/>
      <c r="D62" s="38" t="s">
        <v>110</v>
      </c>
      <c r="E62" s="58">
        <v>510</v>
      </c>
      <c r="F62" s="40" t="s">
        <v>17</v>
      </c>
      <c r="G62" s="128"/>
      <c r="H62" s="113">
        <f t="shared" si="3"/>
        <v>0</v>
      </c>
    </row>
    <row r="63" spans="1:8" s="62" customFormat="1" ht="12">
      <c r="A63" s="40">
        <f>A62+1</f>
        <v>41</v>
      </c>
      <c r="B63" s="47"/>
      <c r="C63" s="41"/>
      <c r="D63" s="38" t="s">
        <v>248</v>
      </c>
      <c r="E63" s="58">
        <v>599</v>
      </c>
      <c r="F63" s="40" t="s">
        <v>18</v>
      </c>
      <c r="G63" s="128"/>
      <c r="H63" s="113">
        <f t="shared" si="3"/>
        <v>0</v>
      </c>
    </row>
    <row r="64" spans="1:8" s="62" customFormat="1" ht="12">
      <c r="A64" s="40">
        <f>A63+1</f>
        <v>42</v>
      </c>
      <c r="B64" s="47" t="s">
        <v>268</v>
      </c>
      <c r="C64" s="48" t="s">
        <v>91</v>
      </c>
      <c r="D64" s="38" t="s">
        <v>265</v>
      </c>
      <c r="E64" s="58">
        <v>13298</v>
      </c>
      <c r="F64" s="40" t="s">
        <v>17</v>
      </c>
      <c r="G64" s="128"/>
      <c r="H64" s="113">
        <f t="shared" si="3"/>
        <v>0</v>
      </c>
    </row>
    <row r="65" spans="1:8" s="68" customFormat="1" ht="12">
      <c r="A65" s="74"/>
      <c r="B65" s="47" t="s">
        <v>199</v>
      </c>
      <c r="C65" s="48" t="s">
        <v>91</v>
      </c>
      <c r="D65" s="75" t="s">
        <v>111</v>
      </c>
      <c r="E65" s="60" t="s">
        <v>21</v>
      </c>
      <c r="F65" s="61" t="s">
        <v>21</v>
      </c>
      <c r="G65" s="129" t="s">
        <v>21</v>
      </c>
      <c r="H65" s="115" t="s">
        <v>21</v>
      </c>
    </row>
    <row r="66" spans="1:8" s="62" customFormat="1" ht="24">
      <c r="A66" s="40">
        <f>A64+1</f>
        <v>43</v>
      </c>
      <c r="B66" s="47"/>
      <c r="C66" s="41"/>
      <c r="D66" s="38" t="s">
        <v>219</v>
      </c>
      <c r="E66" s="39">
        <f>E49</f>
        <v>520</v>
      </c>
      <c r="F66" s="40" t="s">
        <v>17</v>
      </c>
      <c r="G66" s="128"/>
      <c r="H66" s="113">
        <f t="shared" si="3"/>
        <v>0</v>
      </c>
    </row>
    <row r="67" spans="1:8" s="62" customFormat="1" ht="12">
      <c r="A67" s="37"/>
      <c r="B67" s="47" t="s">
        <v>200</v>
      </c>
      <c r="C67" s="48" t="s">
        <v>91</v>
      </c>
      <c r="D67" s="44" t="s">
        <v>112</v>
      </c>
      <c r="E67" s="60" t="s">
        <v>21</v>
      </c>
      <c r="F67" s="61" t="s">
        <v>21</v>
      </c>
      <c r="G67" s="129" t="s">
        <v>21</v>
      </c>
      <c r="H67" s="115" t="s">
        <v>21</v>
      </c>
    </row>
    <row r="68" spans="1:8" s="62" customFormat="1" ht="12">
      <c r="A68" s="40">
        <f>A66+1</f>
        <v>44</v>
      </c>
      <c r="B68" s="65"/>
      <c r="C68" s="41"/>
      <c r="D68" s="45" t="s">
        <v>113</v>
      </c>
      <c r="E68" s="39">
        <v>13</v>
      </c>
      <c r="F68" s="40" t="s">
        <v>17</v>
      </c>
      <c r="G68" s="128"/>
      <c r="H68" s="113">
        <f t="shared" si="3"/>
        <v>0</v>
      </c>
    </row>
    <row r="69" spans="1:8" s="62" customFormat="1" ht="12">
      <c r="A69" s="37"/>
      <c r="B69" s="47" t="s">
        <v>201</v>
      </c>
      <c r="C69" s="48" t="s">
        <v>91</v>
      </c>
      <c r="D69" s="44" t="s">
        <v>114</v>
      </c>
      <c r="E69" s="60" t="s">
        <v>21</v>
      </c>
      <c r="F69" s="61" t="s">
        <v>21</v>
      </c>
      <c r="G69" s="129" t="s">
        <v>21</v>
      </c>
      <c r="H69" s="115" t="s">
        <v>21</v>
      </c>
    </row>
    <row r="70" spans="1:8" s="62" customFormat="1" ht="12">
      <c r="A70" s="40">
        <f>A68+1</f>
        <v>45</v>
      </c>
      <c r="B70" s="47"/>
      <c r="C70" s="41"/>
      <c r="D70" s="38" t="s">
        <v>220</v>
      </c>
      <c r="E70" s="39">
        <v>13298</v>
      </c>
      <c r="F70" s="40" t="s">
        <v>17</v>
      </c>
      <c r="G70" s="128"/>
      <c r="H70" s="113">
        <f t="shared" si="3"/>
        <v>0</v>
      </c>
    </row>
    <row r="71" spans="1:8" s="62" customFormat="1" ht="12">
      <c r="A71" s="40">
        <f>A70+1</f>
        <v>46</v>
      </c>
      <c r="B71" s="65"/>
      <c r="C71" s="41"/>
      <c r="D71" s="38" t="s">
        <v>221</v>
      </c>
      <c r="E71" s="39">
        <v>205</v>
      </c>
      <c r="F71" s="40" t="s">
        <v>17</v>
      </c>
      <c r="G71" s="128"/>
      <c r="H71" s="113">
        <f t="shared" si="3"/>
        <v>0</v>
      </c>
    </row>
    <row r="72" spans="1:8" s="62" customFormat="1" ht="12">
      <c r="A72" s="40"/>
      <c r="B72" s="47" t="s">
        <v>182</v>
      </c>
      <c r="C72" s="48" t="s">
        <v>91</v>
      </c>
      <c r="D72" s="44" t="s">
        <v>115</v>
      </c>
      <c r="E72" s="60" t="s">
        <v>21</v>
      </c>
      <c r="F72" s="35" t="s">
        <v>21</v>
      </c>
      <c r="G72" s="129" t="s">
        <v>21</v>
      </c>
      <c r="H72" s="115" t="s">
        <v>21</v>
      </c>
    </row>
    <row r="73" spans="1:8" s="62" customFormat="1" ht="24">
      <c r="A73" s="40">
        <f>A71+1</f>
        <v>47</v>
      </c>
      <c r="B73" s="47"/>
      <c r="C73" s="41"/>
      <c r="D73" s="38" t="s">
        <v>116</v>
      </c>
      <c r="E73" s="39">
        <v>98</v>
      </c>
      <c r="F73" s="40" t="s">
        <v>17</v>
      </c>
      <c r="G73" s="128"/>
      <c r="H73" s="113">
        <f t="shared" si="3"/>
        <v>0</v>
      </c>
    </row>
    <row r="74" spans="1:8" s="62" customFormat="1" ht="12">
      <c r="A74" s="40"/>
      <c r="B74" s="47" t="s">
        <v>202</v>
      </c>
      <c r="C74" s="41"/>
      <c r="D74" s="44" t="s">
        <v>118</v>
      </c>
      <c r="E74" s="60" t="s">
        <v>21</v>
      </c>
      <c r="F74" s="61" t="s">
        <v>21</v>
      </c>
      <c r="G74" s="129" t="s">
        <v>21</v>
      </c>
      <c r="H74" s="115" t="s">
        <v>21</v>
      </c>
    </row>
    <row r="75" spans="1:8" s="62" customFormat="1" ht="12">
      <c r="A75" s="37"/>
      <c r="B75" s="47" t="s">
        <v>203</v>
      </c>
      <c r="C75" s="48" t="s">
        <v>91</v>
      </c>
      <c r="D75" s="44" t="s">
        <v>119</v>
      </c>
      <c r="E75" s="60" t="s">
        <v>21</v>
      </c>
      <c r="F75" s="61" t="s">
        <v>21</v>
      </c>
      <c r="G75" s="129" t="s">
        <v>21</v>
      </c>
      <c r="H75" s="115" t="s">
        <v>21</v>
      </c>
    </row>
    <row r="76" spans="1:8" s="62" customFormat="1" ht="24">
      <c r="A76" s="40">
        <f>A73+1</f>
        <v>48</v>
      </c>
      <c r="B76" s="65"/>
      <c r="C76" s="41"/>
      <c r="D76" s="38" t="s">
        <v>120</v>
      </c>
      <c r="E76" s="39">
        <v>3815</v>
      </c>
      <c r="F76" s="40" t="s">
        <v>17</v>
      </c>
      <c r="G76" s="128"/>
      <c r="H76" s="113">
        <f aca="true" t="shared" si="4" ref="H76:H86">ROUND(E76*G76,2)</f>
        <v>0</v>
      </c>
    </row>
    <row r="77" spans="1:8" s="62" customFormat="1" ht="12">
      <c r="A77" s="40">
        <f>A76+1</f>
        <v>49</v>
      </c>
      <c r="B77" s="65"/>
      <c r="C77" s="41"/>
      <c r="D77" s="38" t="s">
        <v>121</v>
      </c>
      <c r="E77" s="39">
        <f>E76</f>
        <v>3815</v>
      </c>
      <c r="F77" s="40" t="s">
        <v>17</v>
      </c>
      <c r="G77" s="128"/>
      <c r="H77" s="113">
        <f t="shared" si="4"/>
        <v>0</v>
      </c>
    </row>
    <row r="78" spans="1:8" s="62" customFormat="1" ht="12">
      <c r="A78" s="40">
        <f aca="true" t="shared" si="5" ref="A78:A84">A77+1</f>
        <v>50</v>
      </c>
      <c r="B78" s="65"/>
      <c r="C78" s="41"/>
      <c r="D78" s="38" t="s">
        <v>122</v>
      </c>
      <c r="E78" s="39">
        <v>249</v>
      </c>
      <c r="F78" s="40" t="s">
        <v>17</v>
      </c>
      <c r="G78" s="128"/>
      <c r="H78" s="113">
        <f t="shared" si="4"/>
        <v>0</v>
      </c>
    </row>
    <row r="79" spans="1:8" s="62" customFormat="1" ht="24">
      <c r="A79" s="40">
        <f t="shared" si="5"/>
        <v>51</v>
      </c>
      <c r="B79" s="65"/>
      <c r="C79" s="41"/>
      <c r="D79" s="38" t="s">
        <v>123</v>
      </c>
      <c r="E79" s="39">
        <v>449</v>
      </c>
      <c r="F79" s="40" t="s">
        <v>17</v>
      </c>
      <c r="G79" s="128"/>
      <c r="H79" s="113">
        <f t="shared" si="4"/>
        <v>0</v>
      </c>
    </row>
    <row r="80" spans="1:8" s="62" customFormat="1" ht="12">
      <c r="A80" s="40">
        <f t="shared" si="5"/>
        <v>52</v>
      </c>
      <c r="B80" s="65"/>
      <c r="C80" s="41"/>
      <c r="D80" s="38" t="s">
        <v>124</v>
      </c>
      <c r="E80" s="39">
        <v>80</v>
      </c>
      <c r="F80" s="40" t="s">
        <v>17</v>
      </c>
      <c r="G80" s="128"/>
      <c r="H80" s="113">
        <f t="shared" si="4"/>
        <v>0</v>
      </c>
    </row>
    <row r="81" spans="1:8" s="62" customFormat="1" ht="12">
      <c r="A81" s="40">
        <f t="shared" si="5"/>
        <v>53</v>
      </c>
      <c r="B81" s="65"/>
      <c r="C81" s="41"/>
      <c r="D81" s="38" t="s">
        <v>125</v>
      </c>
      <c r="E81" s="39">
        <v>67</v>
      </c>
      <c r="F81" s="40" t="s">
        <v>17</v>
      </c>
      <c r="G81" s="128"/>
      <c r="H81" s="113">
        <f t="shared" si="4"/>
        <v>0</v>
      </c>
    </row>
    <row r="82" spans="1:8" s="62" customFormat="1" ht="12">
      <c r="A82" s="40">
        <f t="shared" si="5"/>
        <v>54</v>
      </c>
      <c r="B82" s="65"/>
      <c r="C82" s="41"/>
      <c r="D82" s="38" t="s">
        <v>126</v>
      </c>
      <c r="E82" s="39">
        <v>2</v>
      </c>
      <c r="F82" s="40" t="s">
        <v>39</v>
      </c>
      <c r="G82" s="128"/>
      <c r="H82" s="113">
        <f t="shared" si="4"/>
        <v>0</v>
      </c>
    </row>
    <row r="83" spans="1:8" s="62" customFormat="1" ht="12">
      <c r="A83" s="40">
        <f t="shared" si="5"/>
        <v>55</v>
      </c>
      <c r="B83" s="65"/>
      <c r="C83" s="41"/>
      <c r="D83" s="38" t="s">
        <v>127</v>
      </c>
      <c r="E83" s="39">
        <v>2</v>
      </c>
      <c r="F83" s="40" t="s">
        <v>15</v>
      </c>
      <c r="G83" s="128"/>
      <c r="H83" s="113">
        <f t="shared" si="4"/>
        <v>0</v>
      </c>
    </row>
    <row r="84" spans="1:8" s="62" customFormat="1" ht="24">
      <c r="A84" s="40">
        <f t="shared" si="5"/>
        <v>56</v>
      </c>
      <c r="B84" s="65"/>
      <c r="C84" s="41"/>
      <c r="D84" s="38" t="s">
        <v>128</v>
      </c>
      <c r="E84" s="39">
        <v>4</v>
      </c>
      <c r="F84" s="40" t="s">
        <v>15</v>
      </c>
      <c r="G84" s="128"/>
      <c r="H84" s="113">
        <f t="shared" si="4"/>
        <v>0</v>
      </c>
    </row>
    <row r="85" spans="1:8" s="62" customFormat="1" ht="12">
      <c r="A85" s="37"/>
      <c r="B85" s="47" t="s">
        <v>204</v>
      </c>
      <c r="C85" s="48" t="s">
        <v>91</v>
      </c>
      <c r="D85" s="44" t="s">
        <v>129</v>
      </c>
      <c r="E85" s="60" t="s">
        <v>21</v>
      </c>
      <c r="F85" s="61" t="s">
        <v>21</v>
      </c>
      <c r="G85" s="129" t="s">
        <v>21</v>
      </c>
      <c r="H85" s="115" t="s">
        <v>21</v>
      </c>
    </row>
    <row r="86" spans="1:8" s="62" customFormat="1" ht="12">
      <c r="A86" s="40">
        <f>A84+1</f>
        <v>57</v>
      </c>
      <c r="B86" s="65"/>
      <c r="C86" s="41"/>
      <c r="D86" s="45" t="s">
        <v>271</v>
      </c>
      <c r="E86" s="39">
        <v>6150</v>
      </c>
      <c r="F86" s="40" t="s">
        <v>17</v>
      </c>
      <c r="G86" s="128"/>
      <c r="H86" s="113">
        <f t="shared" si="4"/>
        <v>0</v>
      </c>
    </row>
    <row r="87" spans="1:8" s="66" customFormat="1" ht="12">
      <c r="A87" s="40"/>
      <c r="B87" s="47" t="s">
        <v>205</v>
      </c>
      <c r="C87" s="41"/>
      <c r="D87" s="44" t="s">
        <v>130</v>
      </c>
      <c r="E87" s="60" t="s">
        <v>21</v>
      </c>
      <c r="F87" s="61" t="s">
        <v>21</v>
      </c>
      <c r="G87" s="129" t="s">
        <v>21</v>
      </c>
      <c r="H87" s="115" t="s">
        <v>21</v>
      </c>
    </row>
    <row r="88" spans="1:8" s="66" customFormat="1" ht="12">
      <c r="A88" s="37"/>
      <c r="B88" s="47" t="s">
        <v>206</v>
      </c>
      <c r="C88" s="48" t="s">
        <v>131</v>
      </c>
      <c r="D88" s="44" t="s">
        <v>132</v>
      </c>
      <c r="E88" s="60" t="s">
        <v>21</v>
      </c>
      <c r="F88" s="61" t="s">
        <v>21</v>
      </c>
      <c r="G88" s="129" t="s">
        <v>21</v>
      </c>
      <c r="H88" s="115" t="s">
        <v>21</v>
      </c>
    </row>
    <row r="89" spans="1:8" s="66" customFormat="1" ht="12">
      <c r="A89" s="40"/>
      <c r="B89" s="42"/>
      <c r="C89" s="41"/>
      <c r="D89" s="76" t="s">
        <v>133</v>
      </c>
      <c r="E89" s="60" t="s">
        <v>21</v>
      </c>
      <c r="F89" s="61" t="s">
        <v>21</v>
      </c>
      <c r="G89" s="129" t="s">
        <v>21</v>
      </c>
      <c r="H89" s="115" t="s">
        <v>21</v>
      </c>
    </row>
    <row r="90" spans="1:8" s="66" customFormat="1" ht="12">
      <c r="A90" s="40">
        <f>A86+1</f>
        <v>58</v>
      </c>
      <c r="B90" s="42"/>
      <c r="C90" s="41"/>
      <c r="D90" s="38" t="s">
        <v>134</v>
      </c>
      <c r="E90" s="39">
        <v>620</v>
      </c>
      <c r="F90" s="40" t="s">
        <v>17</v>
      </c>
      <c r="G90" s="128"/>
      <c r="H90" s="113">
        <f aca="true" t="shared" si="6" ref="H90:H98">ROUND(E90*G90,2)</f>
        <v>0</v>
      </c>
    </row>
    <row r="91" spans="1:8" s="66" customFormat="1" ht="12">
      <c r="A91" s="40">
        <f>A90+1</f>
        <v>59</v>
      </c>
      <c r="B91" s="42"/>
      <c r="C91" s="41"/>
      <c r="D91" s="38" t="s">
        <v>135</v>
      </c>
      <c r="E91" s="39">
        <v>18</v>
      </c>
      <c r="F91" s="40" t="s">
        <v>17</v>
      </c>
      <c r="G91" s="128"/>
      <c r="H91" s="113">
        <f t="shared" si="6"/>
        <v>0</v>
      </c>
    </row>
    <row r="92" spans="1:8" s="66" customFormat="1" ht="12">
      <c r="A92" s="40">
        <f>A91+1</f>
        <v>60</v>
      </c>
      <c r="B92" s="42"/>
      <c r="C92" s="41"/>
      <c r="D92" s="38" t="s">
        <v>136</v>
      </c>
      <c r="E92" s="39">
        <v>133</v>
      </c>
      <c r="F92" s="40" t="s">
        <v>17</v>
      </c>
      <c r="G92" s="128"/>
      <c r="H92" s="113">
        <f t="shared" si="6"/>
        <v>0</v>
      </c>
    </row>
    <row r="93" spans="1:8" s="66" customFormat="1" ht="12">
      <c r="A93" s="40"/>
      <c r="B93" s="42"/>
      <c r="C93" s="41"/>
      <c r="D93" s="76" t="s">
        <v>137</v>
      </c>
      <c r="E93" s="60" t="s">
        <v>21</v>
      </c>
      <c r="F93" s="61" t="s">
        <v>21</v>
      </c>
      <c r="G93" s="129" t="s">
        <v>21</v>
      </c>
      <c r="H93" s="115" t="s">
        <v>21</v>
      </c>
    </row>
    <row r="94" spans="1:8" s="66" customFormat="1" ht="12">
      <c r="A94" s="40">
        <f>A92+1</f>
        <v>61</v>
      </c>
      <c r="B94" s="42"/>
      <c r="C94" s="41"/>
      <c r="D94" s="38" t="s">
        <v>134</v>
      </c>
      <c r="E94" s="39">
        <v>6</v>
      </c>
      <c r="F94" s="40" t="s">
        <v>17</v>
      </c>
      <c r="G94" s="128"/>
      <c r="H94" s="113">
        <f t="shared" si="6"/>
        <v>0</v>
      </c>
    </row>
    <row r="95" spans="1:8" s="66" customFormat="1" ht="12">
      <c r="A95" s="40">
        <f>A94+1</f>
        <v>62</v>
      </c>
      <c r="B95" s="42"/>
      <c r="C95" s="41"/>
      <c r="D95" s="38" t="s">
        <v>136</v>
      </c>
      <c r="E95" s="39">
        <v>7</v>
      </c>
      <c r="F95" s="40" t="s">
        <v>17</v>
      </c>
      <c r="G95" s="128"/>
      <c r="H95" s="113">
        <f t="shared" si="6"/>
        <v>0</v>
      </c>
    </row>
    <row r="96" spans="1:8" s="66" customFormat="1" ht="12">
      <c r="A96" s="40"/>
      <c r="B96" s="42"/>
      <c r="C96" s="41"/>
      <c r="D96" s="76" t="s">
        <v>138</v>
      </c>
      <c r="E96" s="60" t="s">
        <v>21</v>
      </c>
      <c r="F96" s="61" t="s">
        <v>21</v>
      </c>
      <c r="G96" s="129" t="s">
        <v>21</v>
      </c>
      <c r="H96" s="115" t="s">
        <v>21</v>
      </c>
    </row>
    <row r="97" spans="1:8" s="66" customFormat="1" ht="12">
      <c r="A97" s="40">
        <f>A95+1</f>
        <v>63</v>
      </c>
      <c r="B97" s="42"/>
      <c r="C97" s="41"/>
      <c r="D97" s="38" t="s">
        <v>139</v>
      </c>
      <c r="E97" s="39">
        <v>88</v>
      </c>
      <c r="F97" s="40" t="s">
        <v>15</v>
      </c>
      <c r="G97" s="128"/>
      <c r="H97" s="113">
        <f t="shared" si="6"/>
        <v>0</v>
      </c>
    </row>
    <row r="98" spans="1:8" s="66" customFormat="1" ht="12">
      <c r="A98" s="40">
        <f>A97+1</f>
        <v>64</v>
      </c>
      <c r="B98" s="42"/>
      <c r="C98" s="41"/>
      <c r="D98" s="38" t="s">
        <v>140</v>
      </c>
      <c r="E98" s="39">
        <v>40</v>
      </c>
      <c r="F98" s="40" t="s">
        <v>15</v>
      </c>
      <c r="G98" s="128"/>
      <c r="H98" s="113">
        <f t="shared" si="6"/>
        <v>0</v>
      </c>
    </row>
    <row r="99" spans="1:8" s="66" customFormat="1" ht="12">
      <c r="A99" s="37"/>
      <c r="B99" s="47" t="s">
        <v>207</v>
      </c>
      <c r="C99" s="48" t="s">
        <v>141</v>
      </c>
      <c r="D99" s="44" t="s">
        <v>142</v>
      </c>
      <c r="E99" s="60" t="s">
        <v>21</v>
      </c>
      <c r="F99" s="61" t="s">
        <v>21</v>
      </c>
      <c r="G99" s="129" t="s">
        <v>21</v>
      </c>
      <c r="H99" s="115" t="s">
        <v>21</v>
      </c>
    </row>
    <row r="100" spans="1:8" s="66" customFormat="1" ht="12">
      <c r="A100" s="40"/>
      <c r="B100" s="42"/>
      <c r="C100" s="41"/>
      <c r="D100" s="76" t="s">
        <v>143</v>
      </c>
      <c r="E100" s="60" t="s">
        <v>21</v>
      </c>
      <c r="F100" s="61" t="s">
        <v>21</v>
      </c>
      <c r="G100" s="129" t="s">
        <v>21</v>
      </c>
      <c r="H100" s="115" t="s">
        <v>21</v>
      </c>
    </row>
    <row r="101" spans="1:8" s="106" customFormat="1" ht="12">
      <c r="A101" s="40">
        <f>A98+1</f>
        <v>65</v>
      </c>
      <c r="B101" s="42"/>
      <c r="C101" s="41"/>
      <c r="D101" s="38" t="s">
        <v>144</v>
      </c>
      <c r="E101" s="39">
        <v>4</v>
      </c>
      <c r="F101" s="40" t="s">
        <v>15</v>
      </c>
      <c r="G101" s="128"/>
      <c r="H101" s="113">
        <f aca="true" t="shared" si="7" ref="H101:H121">ROUND(E101*G101,2)</f>
        <v>0</v>
      </c>
    </row>
    <row r="102" spans="1:8" s="106" customFormat="1" ht="12">
      <c r="A102" s="40">
        <f>A101+1</f>
        <v>66</v>
      </c>
      <c r="B102" s="42"/>
      <c r="C102" s="41"/>
      <c r="D102" s="38" t="s">
        <v>222</v>
      </c>
      <c r="E102" s="39">
        <v>4</v>
      </c>
      <c r="F102" s="40" t="s">
        <v>15</v>
      </c>
      <c r="G102" s="128"/>
      <c r="H102" s="113">
        <f t="shared" si="7"/>
        <v>0</v>
      </c>
    </row>
    <row r="103" spans="1:8" s="106" customFormat="1" ht="12">
      <c r="A103" s="37"/>
      <c r="B103" s="42"/>
      <c r="C103" s="41"/>
      <c r="D103" s="76" t="s">
        <v>145</v>
      </c>
      <c r="E103" s="60" t="s">
        <v>21</v>
      </c>
      <c r="F103" s="61" t="s">
        <v>21</v>
      </c>
      <c r="G103" s="129" t="s">
        <v>21</v>
      </c>
      <c r="H103" s="115" t="s">
        <v>21</v>
      </c>
    </row>
    <row r="104" spans="1:8" s="106" customFormat="1" ht="12">
      <c r="A104" s="40">
        <f>A102+1</f>
        <v>67</v>
      </c>
      <c r="B104" s="42"/>
      <c r="C104" s="41"/>
      <c r="D104" s="38" t="s">
        <v>146</v>
      </c>
      <c r="E104" s="39">
        <v>10</v>
      </c>
      <c r="F104" s="40" t="s">
        <v>15</v>
      </c>
      <c r="G104" s="128"/>
      <c r="H104" s="113">
        <f t="shared" si="7"/>
        <v>0</v>
      </c>
    </row>
    <row r="105" spans="1:8" s="106" customFormat="1" ht="12">
      <c r="A105" s="40">
        <f aca="true" t="shared" si="8" ref="A105:A111">A104+1</f>
        <v>68</v>
      </c>
      <c r="B105" s="42"/>
      <c r="C105" s="41"/>
      <c r="D105" s="38" t="s">
        <v>147</v>
      </c>
      <c r="E105" s="39">
        <v>10</v>
      </c>
      <c r="F105" s="40" t="s">
        <v>15</v>
      </c>
      <c r="G105" s="128"/>
      <c r="H105" s="113">
        <f t="shared" si="7"/>
        <v>0</v>
      </c>
    </row>
    <row r="106" spans="1:8" s="106" customFormat="1" ht="12">
      <c r="A106" s="40">
        <f t="shared" si="8"/>
        <v>69</v>
      </c>
      <c r="B106" s="47"/>
      <c r="C106" s="41"/>
      <c r="D106" s="38" t="s">
        <v>148</v>
      </c>
      <c r="E106" s="39">
        <v>13</v>
      </c>
      <c r="F106" s="40" t="s">
        <v>15</v>
      </c>
      <c r="G106" s="128"/>
      <c r="H106" s="113">
        <f t="shared" si="7"/>
        <v>0</v>
      </c>
    </row>
    <row r="107" spans="1:8" s="106" customFormat="1" ht="12">
      <c r="A107" s="40">
        <f t="shared" si="8"/>
        <v>70</v>
      </c>
      <c r="B107" s="47"/>
      <c r="C107" s="41"/>
      <c r="D107" s="38" t="s">
        <v>149</v>
      </c>
      <c r="E107" s="39">
        <v>2</v>
      </c>
      <c r="F107" s="40" t="s">
        <v>15</v>
      </c>
      <c r="G107" s="128"/>
      <c r="H107" s="113">
        <f t="shared" si="7"/>
        <v>0</v>
      </c>
    </row>
    <row r="108" spans="1:8" s="106" customFormat="1" ht="12">
      <c r="A108" s="40">
        <f t="shared" si="8"/>
        <v>71</v>
      </c>
      <c r="B108" s="47"/>
      <c r="C108" s="41"/>
      <c r="D108" s="38" t="s">
        <v>223</v>
      </c>
      <c r="E108" s="39">
        <v>2</v>
      </c>
      <c r="F108" s="40" t="s">
        <v>15</v>
      </c>
      <c r="G108" s="128"/>
      <c r="H108" s="113">
        <f t="shared" si="7"/>
        <v>0</v>
      </c>
    </row>
    <row r="109" spans="1:8" s="106" customFormat="1" ht="12">
      <c r="A109" s="40">
        <f t="shared" si="8"/>
        <v>72</v>
      </c>
      <c r="B109" s="47"/>
      <c r="C109" s="41"/>
      <c r="D109" s="38" t="s">
        <v>249</v>
      </c>
      <c r="E109" s="39">
        <v>3</v>
      </c>
      <c r="F109" s="40" t="s">
        <v>15</v>
      </c>
      <c r="G109" s="128"/>
      <c r="H109" s="113">
        <f t="shared" si="7"/>
        <v>0</v>
      </c>
    </row>
    <row r="110" spans="1:8" s="106" customFormat="1" ht="12">
      <c r="A110" s="40">
        <f t="shared" si="8"/>
        <v>73</v>
      </c>
      <c r="B110" s="47"/>
      <c r="C110" s="41"/>
      <c r="D110" s="38" t="s">
        <v>251</v>
      </c>
      <c r="E110" s="39">
        <v>17</v>
      </c>
      <c r="F110" s="40" t="s">
        <v>15</v>
      </c>
      <c r="G110" s="128"/>
      <c r="H110" s="113">
        <f t="shared" si="7"/>
        <v>0</v>
      </c>
    </row>
    <row r="111" spans="1:8" s="106" customFormat="1" ht="12">
      <c r="A111" s="40">
        <f t="shared" si="8"/>
        <v>74</v>
      </c>
      <c r="B111" s="47"/>
      <c r="C111" s="41"/>
      <c r="D111" s="38" t="s">
        <v>150</v>
      </c>
      <c r="E111" s="39">
        <v>2</v>
      </c>
      <c r="F111" s="40" t="s">
        <v>15</v>
      </c>
      <c r="G111" s="128"/>
      <c r="H111" s="113">
        <f t="shared" si="7"/>
        <v>0</v>
      </c>
    </row>
    <row r="112" spans="1:8" s="106" customFormat="1" ht="12">
      <c r="A112" s="40"/>
      <c r="B112" s="47"/>
      <c r="C112" s="41"/>
      <c r="D112" s="38" t="s">
        <v>250</v>
      </c>
      <c r="E112" s="39">
        <v>1</v>
      </c>
      <c r="F112" s="40" t="s">
        <v>15</v>
      </c>
      <c r="G112" s="128"/>
      <c r="H112" s="113">
        <f t="shared" si="7"/>
        <v>0</v>
      </c>
    </row>
    <row r="113" spans="1:8" s="67" customFormat="1" ht="12">
      <c r="A113" s="77"/>
      <c r="B113" s="47"/>
      <c r="C113" s="41"/>
      <c r="D113" s="76" t="s">
        <v>151</v>
      </c>
      <c r="E113" s="60" t="s">
        <v>21</v>
      </c>
      <c r="F113" s="61" t="s">
        <v>21</v>
      </c>
      <c r="G113" s="129" t="s">
        <v>21</v>
      </c>
      <c r="H113" s="115" t="s">
        <v>21</v>
      </c>
    </row>
    <row r="114" spans="1:8" s="66" customFormat="1" ht="12">
      <c r="A114" s="40">
        <f>A111+1</f>
        <v>75</v>
      </c>
      <c r="B114" s="47"/>
      <c r="C114" s="41"/>
      <c r="D114" s="38" t="s">
        <v>152</v>
      </c>
      <c r="E114" s="39">
        <v>31</v>
      </c>
      <c r="F114" s="40" t="s">
        <v>15</v>
      </c>
      <c r="G114" s="128"/>
      <c r="H114" s="113">
        <f t="shared" si="7"/>
        <v>0</v>
      </c>
    </row>
    <row r="115" spans="1:8" s="66" customFormat="1" ht="12">
      <c r="A115" s="40">
        <f>A114+1</f>
        <v>76</v>
      </c>
      <c r="B115" s="47"/>
      <c r="C115" s="41"/>
      <c r="D115" s="38" t="s">
        <v>153</v>
      </c>
      <c r="E115" s="39">
        <v>14</v>
      </c>
      <c r="F115" s="40" t="s">
        <v>15</v>
      </c>
      <c r="G115" s="128"/>
      <c r="H115" s="113">
        <f t="shared" si="7"/>
        <v>0</v>
      </c>
    </row>
    <row r="116" spans="1:8" s="66" customFormat="1" ht="12">
      <c r="A116" s="37"/>
      <c r="B116" s="47" t="s">
        <v>208</v>
      </c>
      <c r="C116" s="48" t="s">
        <v>141</v>
      </c>
      <c r="D116" s="44" t="s">
        <v>154</v>
      </c>
      <c r="E116" s="60" t="s">
        <v>21</v>
      </c>
      <c r="F116" s="61" t="s">
        <v>21</v>
      </c>
      <c r="G116" s="129" t="s">
        <v>21</v>
      </c>
      <c r="H116" s="115" t="s">
        <v>21</v>
      </c>
    </row>
    <row r="117" spans="1:8" s="106" customFormat="1" ht="12">
      <c r="A117" s="40">
        <f>A115+1</f>
        <v>77</v>
      </c>
      <c r="B117" s="47"/>
      <c r="C117" s="41"/>
      <c r="D117" s="45" t="s">
        <v>155</v>
      </c>
      <c r="E117" s="39">
        <v>4</v>
      </c>
      <c r="F117" s="40" t="s">
        <v>15</v>
      </c>
      <c r="G117" s="128"/>
      <c r="H117" s="113">
        <f t="shared" si="7"/>
        <v>0</v>
      </c>
    </row>
    <row r="118" spans="1:8" s="106" customFormat="1" ht="12">
      <c r="A118" s="40">
        <f>A117+1</f>
        <v>78</v>
      </c>
      <c r="B118" s="47"/>
      <c r="C118" s="41"/>
      <c r="D118" s="45" t="s">
        <v>156</v>
      </c>
      <c r="E118" s="39">
        <v>38</v>
      </c>
      <c r="F118" s="40" t="s">
        <v>15</v>
      </c>
      <c r="G118" s="128"/>
      <c r="H118" s="113">
        <f t="shared" si="7"/>
        <v>0</v>
      </c>
    </row>
    <row r="119" spans="1:8" s="106" customFormat="1" ht="12">
      <c r="A119" s="40">
        <f>A118+1</f>
        <v>79</v>
      </c>
      <c r="B119" s="47"/>
      <c r="C119" s="41"/>
      <c r="D119" s="38" t="s">
        <v>157</v>
      </c>
      <c r="E119" s="39">
        <v>6</v>
      </c>
      <c r="F119" s="40" t="s">
        <v>15</v>
      </c>
      <c r="G119" s="128"/>
      <c r="H119" s="113">
        <f t="shared" si="7"/>
        <v>0</v>
      </c>
    </row>
    <row r="120" spans="1:8" s="66" customFormat="1" ht="12">
      <c r="A120" s="37"/>
      <c r="B120" s="47" t="s">
        <v>209</v>
      </c>
      <c r="C120" s="48" t="s">
        <v>158</v>
      </c>
      <c r="D120" s="44" t="s">
        <v>159</v>
      </c>
      <c r="E120" s="60" t="s">
        <v>21</v>
      </c>
      <c r="F120" s="61" t="s">
        <v>21</v>
      </c>
      <c r="G120" s="129" t="s">
        <v>21</v>
      </c>
      <c r="H120" s="115" t="s">
        <v>21</v>
      </c>
    </row>
    <row r="121" spans="1:8" s="66" customFormat="1" ht="12">
      <c r="A121" s="40">
        <f>A119+1</f>
        <v>80</v>
      </c>
      <c r="B121" s="42"/>
      <c r="C121" s="41"/>
      <c r="D121" s="38" t="s">
        <v>160</v>
      </c>
      <c r="E121" s="39">
        <v>150</v>
      </c>
      <c r="F121" s="40" t="s">
        <v>16</v>
      </c>
      <c r="G121" s="128"/>
      <c r="H121" s="113">
        <f t="shared" si="7"/>
        <v>0</v>
      </c>
    </row>
    <row r="122" spans="1:8" s="63" customFormat="1" ht="12">
      <c r="A122" s="54"/>
      <c r="B122" s="52" t="s">
        <v>5</v>
      </c>
      <c r="C122" s="78"/>
      <c r="D122" s="79" t="s">
        <v>4</v>
      </c>
      <c r="E122" s="60" t="s">
        <v>21</v>
      </c>
      <c r="F122" s="61" t="s">
        <v>21</v>
      </c>
      <c r="G122" s="129" t="s">
        <v>21</v>
      </c>
      <c r="H122" s="115" t="s">
        <v>21</v>
      </c>
    </row>
    <row r="123" spans="1:8" s="63" customFormat="1" ht="12">
      <c r="A123" s="51"/>
      <c r="B123" s="51" t="s">
        <v>6</v>
      </c>
      <c r="C123" s="51" t="s">
        <v>91</v>
      </c>
      <c r="D123" s="80" t="s">
        <v>163</v>
      </c>
      <c r="E123" s="60" t="s">
        <v>21</v>
      </c>
      <c r="F123" s="61" t="s">
        <v>21</v>
      </c>
      <c r="G123" s="129" t="s">
        <v>21</v>
      </c>
      <c r="H123" s="115" t="s">
        <v>21</v>
      </c>
    </row>
    <row r="124" spans="1:8" s="63" customFormat="1" ht="25.5" customHeight="1">
      <c r="A124" s="40">
        <f>A121+1</f>
        <v>81</v>
      </c>
      <c r="B124" s="121"/>
      <c r="C124" s="121"/>
      <c r="D124" s="122" t="s">
        <v>254</v>
      </c>
      <c r="E124" s="59">
        <v>50</v>
      </c>
      <c r="F124" s="124" t="s">
        <v>16</v>
      </c>
      <c r="G124" s="128"/>
      <c r="H124" s="113">
        <f aca="true" t="shared" si="9" ref="H124:H131">ROUND(E124*G124,2)</f>
        <v>0</v>
      </c>
    </row>
    <row r="125" spans="1:8" s="63" customFormat="1" ht="24">
      <c r="A125" s="40">
        <f>A124+1</f>
        <v>82</v>
      </c>
      <c r="B125" s="56"/>
      <c r="C125" s="55"/>
      <c r="D125" s="57" t="s">
        <v>164</v>
      </c>
      <c r="E125" s="39">
        <v>45</v>
      </c>
      <c r="F125" s="59" t="s">
        <v>16</v>
      </c>
      <c r="G125" s="128"/>
      <c r="H125" s="113">
        <f t="shared" si="9"/>
        <v>0</v>
      </c>
    </row>
    <row r="126" spans="1:8" s="63" customFormat="1" ht="24">
      <c r="A126" s="40">
        <f>A125+1</f>
        <v>83</v>
      </c>
      <c r="B126" s="56"/>
      <c r="C126" s="55"/>
      <c r="D126" s="57" t="s">
        <v>165</v>
      </c>
      <c r="E126" s="39">
        <v>70</v>
      </c>
      <c r="F126" s="59" t="s">
        <v>16</v>
      </c>
      <c r="G126" s="128"/>
      <c r="H126" s="113">
        <f t="shared" si="9"/>
        <v>0</v>
      </c>
    </row>
    <row r="127" spans="1:8" s="63" customFormat="1" ht="12">
      <c r="A127" s="50"/>
      <c r="B127" s="52" t="s">
        <v>210</v>
      </c>
      <c r="C127" s="51" t="s">
        <v>91</v>
      </c>
      <c r="D127" s="53" t="s">
        <v>168</v>
      </c>
      <c r="E127" s="60" t="s">
        <v>21</v>
      </c>
      <c r="F127" s="61" t="s">
        <v>21</v>
      </c>
      <c r="G127" s="129" t="s">
        <v>21</v>
      </c>
      <c r="H127" s="115" t="s">
        <v>21</v>
      </c>
    </row>
    <row r="128" spans="1:8" s="63" customFormat="1" ht="12">
      <c r="A128" s="40">
        <f>A126+1</f>
        <v>84</v>
      </c>
      <c r="B128" s="56"/>
      <c r="C128" s="55"/>
      <c r="D128" s="57" t="s">
        <v>224</v>
      </c>
      <c r="E128" s="39">
        <v>7.5</v>
      </c>
      <c r="F128" s="59" t="s">
        <v>16</v>
      </c>
      <c r="G128" s="128"/>
      <c r="H128" s="113">
        <f t="shared" si="9"/>
        <v>0</v>
      </c>
    </row>
    <row r="129" spans="1:8" s="63" customFormat="1" ht="12">
      <c r="A129" s="40">
        <f>A128+1</f>
        <v>85</v>
      </c>
      <c r="B129" s="56"/>
      <c r="C129" s="55"/>
      <c r="D129" s="57" t="s">
        <v>253</v>
      </c>
      <c r="E129" s="39">
        <v>6</v>
      </c>
      <c r="F129" s="59" t="s">
        <v>16</v>
      </c>
      <c r="G129" s="128"/>
      <c r="H129" s="113">
        <f t="shared" si="9"/>
        <v>0</v>
      </c>
    </row>
    <row r="130" spans="1:8" s="63" customFormat="1" ht="12">
      <c r="A130" s="50"/>
      <c r="B130" s="52" t="s">
        <v>211</v>
      </c>
      <c r="C130" s="51" t="s">
        <v>91</v>
      </c>
      <c r="D130" s="53" t="s">
        <v>169</v>
      </c>
      <c r="E130" s="60" t="s">
        <v>21</v>
      </c>
      <c r="F130" s="61" t="s">
        <v>21</v>
      </c>
      <c r="G130" s="129" t="s">
        <v>21</v>
      </c>
      <c r="H130" s="115" t="s">
        <v>21</v>
      </c>
    </row>
    <row r="131" spans="1:8" s="63" customFormat="1" ht="24.75" thickBot="1">
      <c r="A131" s="54">
        <f>A129+1</f>
        <v>86</v>
      </c>
      <c r="B131" s="56"/>
      <c r="C131" s="55"/>
      <c r="D131" s="57" t="s">
        <v>170</v>
      </c>
      <c r="E131" s="58">
        <v>70</v>
      </c>
      <c r="F131" s="59" t="s">
        <v>16</v>
      </c>
      <c r="G131" s="128"/>
      <c r="H131" s="113">
        <f t="shared" si="9"/>
        <v>0</v>
      </c>
    </row>
    <row r="132" spans="1:8" ht="15" thickBot="1">
      <c r="A132" s="184" t="s">
        <v>22</v>
      </c>
      <c r="B132" s="185"/>
      <c r="C132" s="185"/>
      <c r="D132" s="185"/>
      <c r="E132" s="185"/>
      <c r="F132" s="185"/>
      <c r="G132" s="185"/>
      <c r="H132" s="10">
        <f>SUM(H9:H131)</f>
        <v>0</v>
      </c>
    </row>
  </sheetData>
  <sheetProtection password="D284" sheet="1"/>
  <mergeCells count="6">
    <mergeCell ref="A1:H1"/>
    <mergeCell ref="A2:H2"/>
    <mergeCell ref="A3:H3"/>
    <mergeCell ref="A4:H4"/>
    <mergeCell ref="A6:H6"/>
    <mergeCell ref="A132:G132"/>
  </mergeCells>
  <printOptions/>
  <pageMargins left="0.7086614173228347" right="0.31496062992125984" top="0.5511811023622047" bottom="0.7480314960629921" header="0.31496062992125984" footer="0.31496062992125984"/>
  <pageSetup horizontalDpi="600" verticalDpi="600" orientation="portrait" paperSize="9" scale="61" r:id="rId1"/>
  <headerFooter>
    <oddFooter>&amp;C&amp;P&amp;R&amp;A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148"/>
  <sheetViews>
    <sheetView showZeros="0" view="pageBreakPreview" zoomScale="115" zoomScaleNormal="115" zoomScaleSheetLayoutView="115" zoomScalePageLayoutView="0" workbookViewId="0" topLeftCell="A1">
      <selection activeCell="A35" sqref="A35:G35"/>
    </sheetView>
  </sheetViews>
  <sheetFormatPr defaultColWidth="8.796875" defaultRowHeight="14.25"/>
  <cols>
    <col min="1" max="1" width="5.09765625" style="87" bestFit="1" customWidth="1"/>
    <col min="2" max="2" width="11.8984375" style="87" bestFit="1" customWidth="1"/>
    <col min="3" max="3" width="9.19921875" style="87" customWidth="1"/>
    <col min="4" max="4" width="78.3984375" style="14" customWidth="1"/>
    <col min="5" max="5" width="8.3984375" style="87" customWidth="1"/>
    <col min="6" max="6" width="7.59765625" style="87" bestFit="1" customWidth="1"/>
    <col min="7" max="7" width="7.3984375" style="9" bestFit="1" customWidth="1"/>
    <col min="8" max="8" width="9.69921875" style="114" bestFit="1" customWidth="1"/>
    <col min="9" max="16384" width="9" style="87" customWidth="1"/>
  </cols>
  <sheetData>
    <row r="1" spans="1:8" ht="23.25">
      <c r="A1" s="141" t="s">
        <v>259</v>
      </c>
      <c r="B1" s="176"/>
      <c r="C1" s="176"/>
      <c r="D1" s="176"/>
      <c r="E1" s="176"/>
      <c r="F1" s="176"/>
      <c r="G1" s="176"/>
      <c r="H1" s="142"/>
    </row>
    <row r="2" spans="1:8" ht="23.25">
      <c r="A2" s="141" t="s">
        <v>240</v>
      </c>
      <c r="B2" s="142"/>
      <c r="C2" s="142"/>
      <c r="D2" s="142"/>
      <c r="E2" s="142"/>
      <c r="F2" s="142"/>
      <c r="G2" s="142"/>
      <c r="H2" s="142"/>
    </row>
    <row r="3" spans="1:8" ht="18">
      <c r="A3" s="177" t="s">
        <v>0</v>
      </c>
      <c r="B3" s="178"/>
      <c r="C3" s="178"/>
      <c r="D3" s="178"/>
      <c r="E3" s="178"/>
      <c r="F3" s="178"/>
      <c r="G3" s="178"/>
      <c r="H3" s="142"/>
    </row>
    <row r="4" spans="1:8" ht="18">
      <c r="A4" s="179" t="s">
        <v>264</v>
      </c>
      <c r="B4" s="180"/>
      <c r="C4" s="180"/>
      <c r="D4" s="180"/>
      <c r="E4" s="180"/>
      <c r="F4" s="180"/>
      <c r="G4" s="180"/>
      <c r="H4" s="181"/>
    </row>
    <row r="5" spans="1:8" ht="14.25" customHeight="1">
      <c r="A5" s="81" t="s">
        <v>7</v>
      </c>
      <c r="B5" s="81" t="s">
        <v>8</v>
      </c>
      <c r="C5" s="81" t="s">
        <v>9</v>
      </c>
      <c r="D5" s="82" t="s">
        <v>10</v>
      </c>
      <c r="E5" s="81" t="s">
        <v>11</v>
      </c>
      <c r="F5" s="81" t="s">
        <v>12</v>
      </c>
      <c r="G5" s="97" t="s">
        <v>212</v>
      </c>
      <c r="H5" s="111" t="s">
        <v>23</v>
      </c>
    </row>
    <row r="6" spans="1:28" ht="14.25">
      <c r="A6" s="186" t="s">
        <v>176</v>
      </c>
      <c r="B6" s="187"/>
      <c r="C6" s="187"/>
      <c r="D6" s="187"/>
      <c r="E6" s="187"/>
      <c r="F6" s="187"/>
      <c r="G6" s="187"/>
      <c r="H6" s="18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8" s="98" customFormat="1" ht="12">
      <c r="A7" s="40"/>
      <c r="B7" s="47" t="s">
        <v>191</v>
      </c>
      <c r="C7" s="41"/>
      <c r="D7" s="44" t="s">
        <v>85</v>
      </c>
      <c r="E7" s="60" t="s">
        <v>21</v>
      </c>
      <c r="F7" s="61" t="s">
        <v>21</v>
      </c>
      <c r="G7" s="115" t="s">
        <v>21</v>
      </c>
      <c r="H7" s="112" t="s">
        <v>21</v>
      </c>
    </row>
    <row r="8" spans="1:8" s="62" customFormat="1" ht="12">
      <c r="A8" s="40"/>
      <c r="B8" s="47" t="s">
        <v>180</v>
      </c>
      <c r="C8" s="41"/>
      <c r="D8" s="44" t="s">
        <v>90</v>
      </c>
      <c r="E8" s="60" t="s">
        <v>21</v>
      </c>
      <c r="F8" s="61" t="s">
        <v>21</v>
      </c>
      <c r="G8" s="129" t="s">
        <v>21</v>
      </c>
      <c r="H8" s="112" t="s">
        <v>21</v>
      </c>
    </row>
    <row r="9" spans="1:8" s="62" customFormat="1" ht="12">
      <c r="A9" s="37"/>
      <c r="B9" s="47" t="s">
        <v>192</v>
      </c>
      <c r="C9" s="48" t="s">
        <v>91</v>
      </c>
      <c r="D9" s="44" t="s">
        <v>92</v>
      </c>
      <c r="E9" s="60" t="s">
        <v>21</v>
      </c>
      <c r="F9" s="61" t="s">
        <v>21</v>
      </c>
      <c r="G9" s="129" t="s">
        <v>21</v>
      </c>
      <c r="H9" s="112" t="s">
        <v>21</v>
      </c>
    </row>
    <row r="10" spans="1:8" s="98" customFormat="1" ht="12">
      <c r="A10" s="70">
        <v>1</v>
      </c>
      <c r="B10" s="47"/>
      <c r="C10" s="41"/>
      <c r="D10" s="45" t="s">
        <v>225</v>
      </c>
      <c r="E10" s="39">
        <f>E20+E21+E22+30*0.25</f>
        <v>659.5</v>
      </c>
      <c r="F10" s="40" t="s">
        <v>17</v>
      </c>
      <c r="G10" s="128"/>
      <c r="H10" s="113">
        <f>ROUND(E10*G10,2)</f>
        <v>0</v>
      </c>
    </row>
    <row r="11" spans="1:8" s="62" customFormat="1" ht="12">
      <c r="A11" s="37"/>
      <c r="B11" s="47" t="s">
        <v>194</v>
      </c>
      <c r="C11" s="48" t="s">
        <v>91</v>
      </c>
      <c r="D11" s="44" t="s">
        <v>99</v>
      </c>
      <c r="E11" s="39" t="s">
        <v>21</v>
      </c>
      <c r="F11" s="61" t="s">
        <v>21</v>
      </c>
      <c r="G11" s="129" t="s">
        <v>21</v>
      </c>
      <c r="H11" s="112" t="s">
        <v>21</v>
      </c>
    </row>
    <row r="12" spans="1:8" s="98" customFormat="1" ht="24">
      <c r="A12" s="40">
        <v>2</v>
      </c>
      <c r="B12" s="49"/>
      <c r="C12" s="41"/>
      <c r="D12" s="49" t="s">
        <v>226</v>
      </c>
      <c r="E12" s="39">
        <v>155</v>
      </c>
      <c r="F12" s="46" t="s">
        <v>17</v>
      </c>
      <c r="G12" s="128"/>
      <c r="H12" s="113">
        <f>ROUND(E12*G12,2)</f>
        <v>0</v>
      </c>
    </row>
    <row r="13" spans="1:8" s="62" customFormat="1" ht="12">
      <c r="A13" s="37"/>
      <c r="B13" s="47" t="s">
        <v>195</v>
      </c>
      <c r="C13" s="48" t="s">
        <v>91</v>
      </c>
      <c r="D13" s="44" t="s">
        <v>103</v>
      </c>
      <c r="E13" s="60" t="s">
        <v>21</v>
      </c>
      <c r="F13" s="61" t="s">
        <v>21</v>
      </c>
      <c r="G13" s="129" t="s">
        <v>21</v>
      </c>
      <c r="H13" s="112" t="s">
        <v>21</v>
      </c>
    </row>
    <row r="14" spans="1:8" s="98" customFormat="1" ht="24">
      <c r="A14" s="40">
        <v>3</v>
      </c>
      <c r="B14" s="47"/>
      <c r="C14" s="41"/>
      <c r="D14" s="49" t="s">
        <v>227</v>
      </c>
      <c r="E14" s="39">
        <f>E21/2+E22-110</f>
        <v>284.5</v>
      </c>
      <c r="F14" s="40" t="s">
        <v>17</v>
      </c>
      <c r="G14" s="128"/>
      <c r="H14" s="113">
        <f>ROUND(E14*G14,2)</f>
        <v>0</v>
      </c>
    </row>
    <row r="15" spans="1:8" s="98" customFormat="1" ht="24">
      <c r="A15" s="40">
        <v>4</v>
      </c>
      <c r="B15" s="47"/>
      <c r="C15" s="41"/>
      <c r="D15" s="49" t="s">
        <v>228</v>
      </c>
      <c r="E15" s="39">
        <f>E17+E21/2+110</f>
        <v>375</v>
      </c>
      <c r="F15" s="40" t="s">
        <v>17</v>
      </c>
      <c r="G15" s="128"/>
      <c r="H15" s="113">
        <f>ROUND(E15*G15,2)</f>
        <v>0</v>
      </c>
    </row>
    <row r="16" spans="1:8" s="62" customFormat="1" ht="12">
      <c r="A16" s="37"/>
      <c r="B16" s="47" t="s">
        <v>181</v>
      </c>
      <c r="C16" s="48" t="s">
        <v>91</v>
      </c>
      <c r="D16" s="44" t="s">
        <v>229</v>
      </c>
      <c r="E16" s="60" t="s">
        <v>21</v>
      </c>
      <c r="F16" s="61" t="s">
        <v>21</v>
      </c>
      <c r="G16" s="129" t="s">
        <v>21</v>
      </c>
      <c r="H16" s="112" t="s">
        <v>21</v>
      </c>
    </row>
    <row r="17" spans="1:8" s="98" customFormat="1" ht="12">
      <c r="A17" s="40">
        <v>5</v>
      </c>
      <c r="B17" s="47"/>
      <c r="C17" s="48"/>
      <c r="D17" s="49" t="s">
        <v>230</v>
      </c>
      <c r="E17" s="39">
        <f>E20+30*0.25</f>
        <v>187.5</v>
      </c>
      <c r="F17" s="40" t="s">
        <v>17</v>
      </c>
      <c r="G17" s="128"/>
      <c r="H17" s="113">
        <f>ROUND(E17*G17,2)</f>
        <v>0</v>
      </c>
    </row>
    <row r="18" spans="1:8" s="66" customFormat="1" ht="12">
      <c r="A18" s="40"/>
      <c r="B18" s="47" t="s">
        <v>197</v>
      </c>
      <c r="C18" s="41"/>
      <c r="D18" s="44" t="s">
        <v>108</v>
      </c>
      <c r="E18" s="60" t="s">
        <v>21</v>
      </c>
      <c r="F18" s="61" t="s">
        <v>21</v>
      </c>
      <c r="G18" s="129" t="s">
        <v>21</v>
      </c>
      <c r="H18" s="112" t="s">
        <v>21</v>
      </c>
    </row>
    <row r="19" spans="1:8" s="62" customFormat="1" ht="12">
      <c r="A19" s="40"/>
      <c r="B19" s="47" t="s">
        <v>182</v>
      </c>
      <c r="C19" s="48" t="s">
        <v>91</v>
      </c>
      <c r="D19" s="44" t="s">
        <v>115</v>
      </c>
      <c r="E19" s="60" t="s">
        <v>21</v>
      </c>
      <c r="F19" s="35" t="s">
        <v>21</v>
      </c>
      <c r="G19" s="130"/>
      <c r="H19" s="112" t="s">
        <v>21</v>
      </c>
    </row>
    <row r="20" spans="1:8" s="62" customFormat="1" ht="24">
      <c r="A20" s="40">
        <v>6</v>
      </c>
      <c r="B20" s="47"/>
      <c r="C20" s="41"/>
      <c r="D20" s="38" t="s">
        <v>231</v>
      </c>
      <c r="E20" s="39">
        <v>180</v>
      </c>
      <c r="F20" s="40" t="s">
        <v>17</v>
      </c>
      <c r="G20" s="128"/>
      <c r="H20" s="113">
        <f>ROUND(E20*G20,2)</f>
        <v>0</v>
      </c>
    </row>
    <row r="21" spans="1:8" s="98" customFormat="1" ht="24">
      <c r="A21" s="40">
        <v>7</v>
      </c>
      <c r="B21" s="47"/>
      <c r="C21" s="41"/>
      <c r="D21" s="38" t="s">
        <v>232</v>
      </c>
      <c r="E21" s="39">
        <v>155</v>
      </c>
      <c r="F21" s="40" t="s">
        <v>17</v>
      </c>
      <c r="G21" s="128"/>
      <c r="H21" s="113">
        <f>ROUND(E21*G21,2)</f>
        <v>0</v>
      </c>
    </row>
    <row r="22" spans="1:8" s="98" customFormat="1" ht="24">
      <c r="A22" s="40">
        <v>8</v>
      </c>
      <c r="B22" s="47"/>
      <c r="C22" s="41"/>
      <c r="D22" s="38" t="s">
        <v>117</v>
      </c>
      <c r="E22" s="39">
        <v>317</v>
      </c>
      <c r="F22" s="40" t="s">
        <v>17</v>
      </c>
      <c r="G22" s="128"/>
      <c r="H22" s="113">
        <f>ROUND(E22*G22,2)</f>
        <v>0</v>
      </c>
    </row>
    <row r="23" spans="1:8" s="66" customFormat="1" ht="12">
      <c r="A23" s="40"/>
      <c r="B23" s="47" t="s">
        <v>205</v>
      </c>
      <c r="C23" s="41"/>
      <c r="D23" s="44" t="s">
        <v>130</v>
      </c>
      <c r="E23" s="60" t="s">
        <v>21</v>
      </c>
      <c r="F23" s="61" t="s">
        <v>21</v>
      </c>
      <c r="G23" s="131" t="s">
        <v>21</v>
      </c>
      <c r="H23" s="112" t="s">
        <v>21</v>
      </c>
    </row>
    <row r="24" spans="1:8" s="106" customFormat="1" ht="12">
      <c r="A24" s="37"/>
      <c r="B24" s="47" t="s">
        <v>233</v>
      </c>
      <c r="C24" s="48" t="s">
        <v>158</v>
      </c>
      <c r="D24" s="44" t="s">
        <v>161</v>
      </c>
      <c r="E24" s="60" t="s">
        <v>21</v>
      </c>
      <c r="F24" s="61" t="s">
        <v>21</v>
      </c>
      <c r="G24" s="131" t="s">
        <v>21</v>
      </c>
      <c r="H24" s="112" t="s">
        <v>21</v>
      </c>
    </row>
    <row r="25" spans="1:8" s="106" customFormat="1" ht="12">
      <c r="A25" s="40">
        <v>9</v>
      </c>
      <c r="B25" s="42"/>
      <c r="C25" s="41"/>
      <c r="D25" s="38" t="s">
        <v>162</v>
      </c>
      <c r="E25" s="39">
        <v>34</v>
      </c>
      <c r="F25" s="40" t="s">
        <v>16</v>
      </c>
      <c r="G25" s="128"/>
      <c r="H25" s="113">
        <f>ROUND(E25*G25,2)</f>
        <v>0</v>
      </c>
    </row>
    <row r="26" spans="1:8" s="63" customFormat="1" ht="12">
      <c r="A26" s="54"/>
      <c r="B26" s="52" t="s">
        <v>5</v>
      </c>
      <c r="C26" s="78"/>
      <c r="D26" s="79" t="s">
        <v>4</v>
      </c>
      <c r="E26" s="60" t="s">
        <v>21</v>
      </c>
      <c r="F26" s="61" t="s">
        <v>21</v>
      </c>
      <c r="G26" s="132" t="s">
        <v>21</v>
      </c>
      <c r="H26" s="112" t="s">
        <v>21</v>
      </c>
    </row>
    <row r="27" spans="1:8" s="63" customFormat="1" ht="12">
      <c r="A27" s="51"/>
      <c r="B27" s="51" t="s">
        <v>6</v>
      </c>
      <c r="C27" s="51" t="s">
        <v>91</v>
      </c>
      <c r="D27" s="80" t="s">
        <v>163</v>
      </c>
      <c r="E27" s="60" t="s">
        <v>21</v>
      </c>
      <c r="F27" s="61" t="s">
        <v>21</v>
      </c>
      <c r="G27" s="132" t="s">
        <v>21</v>
      </c>
      <c r="H27" s="112" t="s">
        <v>21</v>
      </c>
    </row>
    <row r="28" spans="1:8" s="107" customFormat="1" ht="24">
      <c r="A28" s="40">
        <v>10</v>
      </c>
      <c r="B28" s="56"/>
      <c r="C28" s="55"/>
      <c r="D28" s="57" t="s">
        <v>234</v>
      </c>
      <c r="E28" s="39">
        <v>26</v>
      </c>
      <c r="F28" s="59" t="s">
        <v>16</v>
      </c>
      <c r="G28" s="128"/>
      <c r="H28" s="113">
        <f>ROUND(E28*G28,2)</f>
        <v>0</v>
      </c>
    </row>
    <row r="29" spans="1:8" s="107" customFormat="1" ht="24">
      <c r="A29" s="40">
        <v>11</v>
      </c>
      <c r="B29" s="56"/>
      <c r="C29" s="55"/>
      <c r="D29" s="57" t="s">
        <v>235</v>
      </c>
      <c r="E29" s="39">
        <v>90</v>
      </c>
      <c r="F29" s="59" t="s">
        <v>16</v>
      </c>
      <c r="G29" s="128"/>
      <c r="H29" s="113">
        <f>ROUND(E29*G29,2)</f>
        <v>0</v>
      </c>
    </row>
    <row r="30" spans="1:8" s="107" customFormat="1" ht="12">
      <c r="A30" s="50"/>
      <c r="B30" s="52" t="s">
        <v>183</v>
      </c>
      <c r="C30" s="51" t="s">
        <v>91</v>
      </c>
      <c r="D30" s="53" t="s">
        <v>166</v>
      </c>
      <c r="E30" s="60" t="s">
        <v>21</v>
      </c>
      <c r="F30" s="35" t="s">
        <v>21</v>
      </c>
      <c r="G30" s="130" t="s">
        <v>21</v>
      </c>
      <c r="H30" s="112" t="s">
        <v>21</v>
      </c>
    </row>
    <row r="31" spans="1:8" s="107" customFormat="1" ht="12">
      <c r="A31" s="54">
        <v>12</v>
      </c>
      <c r="B31" s="56"/>
      <c r="C31" s="55"/>
      <c r="D31" s="57" t="s">
        <v>167</v>
      </c>
      <c r="E31" s="58">
        <v>280</v>
      </c>
      <c r="F31" s="59" t="s">
        <v>16</v>
      </c>
      <c r="G31" s="128"/>
      <c r="H31" s="113">
        <f>ROUND(E31*G31,2)</f>
        <v>0</v>
      </c>
    </row>
    <row r="32" spans="1:8" s="108" customFormat="1" ht="14.25">
      <c r="A32" s="40"/>
      <c r="B32" s="47" t="s">
        <v>184</v>
      </c>
      <c r="C32" s="41"/>
      <c r="D32" s="44" t="s">
        <v>171</v>
      </c>
      <c r="E32" s="60" t="s">
        <v>21</v>
      </c>
      <c r="F32" s="35" t="s">
        <v>21</v>
      </c>
      <c r="G32" s="130" t="s">
        <v>21</v>
      </c>
      <c r="H32" s="112" t="s">
        <v>21</v>
      </c>
    </row>
    <row r="33" spans="1:8" s="108" customFormat="1" ht="14.25">
      <c r="A33" s="37"/>
      <c r="B33" s="47" t="s">
        <v>185</v>
      </c>
      <c r="C33" s="48"/>
      <c r="D33" s="44" t="s">
        <v>172</v>
      </c>
      <c r="E33" s="60" t="s">
        <v>21</v>
      </c>
      <c r="F33" s="35" t="s">
        <v>21</v>
      </c>
      <c r="G33" s="130" t="s">
        <v>21</v>
      </c>
      <c r="H33" s="112" t="s">
        <v>21</v>
      </c>
    </row>
    <row r="34" spans="1:8" s="108" customFormat="1" ht="15" thickBot="1">
      <c r="A34" s="40">
        <v>13</v>
      </c>
      <c r="B34" s="37"/>
      <c r="C34" s="37"/>
      <c r="D34" s="38" t="s">
        <v>173</v>
      </c>
      <c r="E34" s="39">
        <v>1</v>
      </c>
      <c r="F34" s="40" t="s">
        <v>39</v>
      </c>
      <c r="G34" s="128"/>
      <c r="H34" s="113">
        <f>ROUND(E34*G34,2)</f>
        <v>0</v>
      </c>
    </row>
    <row r="35" spans="1:8" ht="15" thickBot="1">
      <c r="A35" s="184" t="s">
        <v>22</v>
      </c>
      <c r="B35" s="185"/>
      <c r="C35" s="185"/>
      <c r="D35" s="185"/>
      <c r="E35" s="185"/>
      <c r="F35" s="185"/>
      <c r="G35" s="185"/>
      <c r="H35" s="109">
        <f>SUM(H8:H34)</f>
        <v>0</v>
      </c>
    </row>
    <row r="148" ht="14.25">
      <c r="I148" s="87" t="s">
        <v>236</v>
      </c>
    </row>
  </sheetData>
  <sheetProtection password="D284" sheet="1"/>
  <mergeCells count="6">
    <mergeCell ref="A1:H1"/>
    <mergeCell ref="A2:H2"/>
    <mergeCell ref="A3:H3"/>
    <mergeCell ref="A4:H4"/>
    <mergeCell ref="A6:H6"/>
    <mergeCell ref="A35:G35"/>
  </mergeCells>
  <printOptions/>
  <pageMargins left="0.7086614173228347" right="0.31496062992125984" top="0.5511811023622047" bottom="0.7480314960629921" header="0.31496062992125984" footer="0.31496062992125984"/>
  <pageSetup horizontalDpi="600" verticalDpi="600" orientation="portrait" paperSize="9" scale="61" r:id="rId1"/>
  <headerFooter>
    <oddFooter>&amp;C&amp;P&amp;R&amp;A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28"/>
  <sheetViews>
    <sheetView showZeros="0" zoomScaleSheetLayoutView="140" workbookViewId="0" topLeftCell="A1">
      <selection activeCell="B34" sqref="B34"/>
    </sheetView>
  </sheetViews>
  <sheetFormatPr defaultColWidth="8.796875" defaultRowHeight="14.25"/>
  <cols>
    <col min="1" max="1" width="3.5" style="15" bestFit="1" customWidth="1"/>
    <col min="2" max="2" width="11.8984375" style="15" bestFit="1" customWidth="1"/>
    <col min="3" max="3" width="9.19921875" style="15" bestFit="1" customWidth="1"/>
    <col min="4" max="4" width="59.5" style="15" customWidth="1"/>
    <col min="5" max="5" width="8.3984375" style="15" customWidth="1"/>
    <col min="6" max="6" width="7.5" style="93" bestFit="1" customWidth="1"/>
    <col min="7" max="7" width="7.5" style="116" customWidth="1"/>
    <col min="8" max="8" width="12" style="94" customWidth="1"/>
    <col min="9" max="9" width="10.19921875" style="87" bestFit="1" customWidth="1"/>
    <col min="10" max="16384" width="9" style="87" customWidth="1"/>
  </cols>
  <sheetData>
    <row r="1" spans="1:8" ht="23.25">
      <c r="A1" s="141" t="s">
        <v>259</v>
      </c>
      <c r="B1" s="176"/>
      <c r="C1" s="176"/>
      <c r="D1" s="176"/>
      <c r="E1" s="176"/>
      <c r="F1" s="176"/>
      <c r="G1" s="176"/>
      <c r="H1" s="176"/>
    </row>
    <row r="2" spans="1:8" ht="23.25">
      <c r="A2" s="141" t="s">
        <v>241</v>
      </c>
      <c r="B2" s="142"/>
      <c r="C2" s="142"/>
      <c r="D2" s="142"/>
      <c r="E2" s="142"/>
      <c r="F2" s="142"/>
      <c r="G2" s="142"/>
      <c r="H2" s="142"/>
    </row>
    <row r="3" spans="1:8" ht="18">
      <c r="A3" s="177" t="s">
        <v>0</v>
      </c>
      <c r="B3" s="178"/>
      <c r="C3" s="178"/>
      <c r="D3" s="178"/>
      <c r="E3" s="178"/>
      <c r="F3" s="178"/>
      <c r="G3" s="178"/>
      <c r="H3" s="178"/>
    </row>
    <row r="4" ht="14.25">
      <c r="D4" s="127" t="s">
        <v>264</v>
      </c>
    </row>
    <row r="5" spans="1:8" ht="14.25">
      <c r="A5" s="83" t="s">
        <v>7</v>
      </c>
      <c r="B5" s="83" t="s">
        <v>8</v>
      </c>
      <c r="C5" s="83" t="s">
        <v>9</v>
      </c>
      <c r="D5" s="83" t="s">
        <v>10</v>
      </c>
      <c r="E5" s="83" t="s">
        <v>11</v>
      </c>
      <c r="F5" s="83" t="s">
        <v>12</v>
      </c>
      <c r="G5" s="83" t="s">
        <v>212</v>
      </c>
      <c r="H5" s="117" t="s">
        <v>23</v>
      </c>
    </row>
    <row r="6" spans="1:30" ht="14.25">
      <c r="A6" s="189" t="s">
        <v>40</v>
      </c>
      <c r="B6" s="189"/>
      <c r="C6" s="189"/>
      <c r="D6" s="189"/>
      <c r="E6" s="189"/>
      <c r="F6" s="189"/>
      <c r="G6" s="189"/>
      <c r="H6" s="18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s="4" customFormat="1" ht="15">
      <c r="A7" s="21"/>
      <c r="B7" s="22"/>
      <c r="C7" s="25" t="s">
        <v>42</v>
      </c>
      <c r="D7" s="8" t="s">
        <v>65</v>
      </c>
      <c r="E7" s="5" t="s">
        <v>21</v>
      </c>
      <c r="F7" s="6" t="s">
        <v>21</v>
      </c>
      <c r="G7" s="7" t="s">
        <v>21</v>
      </c>
      <c r="H7" s="36" t="s">
        <v>21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3"/>
    </row>
    <row r="8" spans="1:8" ht="24">
      <c r="A8" s="92">
        <v>1</v>
      </c>
      <c r="B8" s="24" t="s">
        <v>41</v>
      </c>
      <c r="C8" s="17"/>
      <c r="D8" s="28" t="s">
        <v>43</v>
      </c>
      <c r="E8" s="16">
        <v>1</v>
      </c>
      <c r="F8" s="17" t="s">
        <v>44</v>
      </c>
      <c r="G8" s="128"/>
      <c r="H8" s="113">
        <f>ROUND(E8*G8,2)</f>
        <v>0</v>
      </c>
    </row>
    <row r="9" spans="1:8" ht="24">
      <c r="A9" s="92">
        <f aca="true" t="shared" si="0" ref="A9:A27">1+A8</f>
        <v>2</v>
      </c>
      <c r="B9" s="90" t="s">
        <v>41</v>
      </c>
      <c r="C9" s="19"/>
      <c r="D9" s="123" t="s">
        <v>45</v>
      </c>
      <c r="E9" s="18">
        <v>1</v>
      </c>
      <c r="F9" s="19" t="s">
        <v>44</v>
      </c>
      <c r="G9" s="128"/>
      <c r="H9" s="113">
        <f aca="true" t="shared" si="1" ref="H9:H26">ROUND(E9*G9,2)</f>
        <v>0</v>
      </c>
    </row>
    <row r="10" spans="1:8" ht="24">
      <c r="A10" s="92">
        <f t="shared" si="0"/>
        <v>3</v>
      </c>
      <c r="B10" s="90" t="s">
        <v>41</v>
      </c>
      <c r="C10" s="19"/>
      <c r="D10" s="123" t="s">
        <v>256</v>
      </c>
      <c r="E10" s="84">
        <v>1</v>
      </c>
      <c r="F10" s="19" t="s">
        <v>46</v>
      </c>
      <c r="G10" s="128"/>
      <c r="H10" s="113">
        <f t="shared" si="1"/>
        <v>0</v>
      </c>
    </row>
    <row r="11" spans="1:8" ht="24">
      <c r="A11" s="92">
        <f>1+A10</f>
        <v>4</v>
      </c>
      <c r="B11" s="90" t="s">
        <v>41</v>
      </c>
      <c r="C11" s="19"/>
      <c r="D11" s="123" t="s">
        <v>47</v>
      </c>
      <c r="E11" s="84">
        <v>1</v>
      </c>
      <c r="F11" s="19" t="s">
        <v>46</v>
      </c>
      <c r="G11" s="128"/>
      <c r="H11" s="113">
        <f t="shared" si="1"/>
        <v>0</v>
      </c>
    </row>
    <row r="12" spans="1:8" ht="24">
      <c r="A12" s="92">
        <f t="shared" si="0"/>
        <v>5</v>
      </c>
      <c r="B12" s="90" t="s">
        <v>48</v>
      </c>
      <c r="C12" s="19"/>
      <c r="D12" s="123" t="s">
        <v>49</v>
      </c>
      <c r="E12" s="58">
        <v>60</v>
      </c>
      <c r="F12" s="19" t="s">
        <v>16</v>
      </c>
      <c r="G12" s="128"/>
      <c r="H12" s="113">
        <f t="shared" si="1"/>
        <v>0</v>
      </c>
    </row>
    <row r="13" spans="1:8" ht="14.25">
      <c r="A13" s="92">
        <f t="shared" si="0"/>
        <v>6</v>
      </c>
      <c r="B13" s="90" t="s">
        <v>48</v>
      </c>
      <c r="C13" s="19"/>
      <c r="D13" s="123" t="s">
        <v>50</v>
      </c>
      <c r="E13" s="58">
        <v>70</v>
      </c>
      <c r="F13" s="19" t="s">
        <v>16</v>
      </c>
      <c r="G13" s="128"/>
      <c r="H13" s="113">
        <f t="shared" si="1"/>
        <v>0</v>
      </c>
    </row>
    <row r="14" spans="1:8" ht="24">
      <c r="A14" s="92">
        <f t="shared" si="0"/>
        <v>7</v>
      </c>
      <c r="B14" s="90" t="s">
        <v>48</v>
      </c>
      <c r="C14" s="19"/>
      <c r="D14" s="123" t="s">
        <v>51</v>
      </c>
      <c r="E14" s="84">
        <v>2</v>
      </c>
      <c r="F14" s="19" t="s">
        <v>15</v>
      </c>
      <c r="G14" s="128"/>
      <c r="H14" s="113">
        <f t="shared" si="1"/>
        <v>0</v>
      </c>
    </row>
    <row r="15" spans="1:8" ht="24">
      <c r="A15" s="92">
        <f t="shared" si="0"/>
        <v>8</v>
      </c>
      <c r="B15" s="90" t="s">
        <v>48</v>
      </c>
      <c r="C15" s="19"/>
      <c r="D15" s="123" t="s">
        <v>52</v>
      </c>
      <c r="E15" s="84">
        <v>173</v>
      </c>
      <c r="F15" s="19" t="s">
        <v>16</v>
      </c>
      <c r="G15" s="128"/>
      <c r="H15" s="113">
        <f t="shared" si="1"/>
        <v>0</v>
      </c>
    </row>
    <row r="16" spans="1:8" ht="24">
      <c r="A16" s="92">
        <f>1+A15</f>
        <v>9</v>
      </c>
      <c r="B16" s="90" t="s">
        <v>48</v>
      </c>
      <c r="C16" s="19"/>
      <c r="D16" s="123" t="s">
        <v>53</v>
      </c>
      <c r="E16" s="84">
        <v>173</v>
      </c>
      <c r="F16" s="19" t="s">
        <v>16</v>
      </c>
      <c r="G16" s="128"/>
      <c r="H16" s="113">
        <f t="shared" si="1"/>
        <v>0</v>
      </c>
    </row>
    <row r="17" spans="1:8" ht="24">
      <c r="A17" s="92">
        <f t="shared" si="0"/>
        <v>10</v>
      </c>
      <c r="B17" s="90" t="s">
        <v>48</v>
      </c>
      <c r="C17" s="19"/>
      <c r="D17" s="123" t="s">
        <v>54</v>
      </c>
      <c r="E17" s="84">
        <v>173</v>
      </c>
      <c r="F17" s="19" t="s">
        <v>16</v>
      </c>
      <c r="G17" s="128"/>
      <c r="H17" s="113">
        <f t="shared" si="1"/>
        <v>0</v>
      </c>
    </row>
    <row r="18" spans="1:8" ht="24">
      <c r="A18" s="92">
        <f t="shared" si="0"/>
        <v>11</v>
      </c>
      <c r="B18" s="90" t="s">
        <v>48</v>
      </c>
      <c r="C18" s="19"/>
      <c r="D18" s="123" t="s">
        <v>55</v>
      </c>
      <c r="E18" s="84">
        <v>86</v>
      </c>
      <c r="F18" s="19" t="s">
        <v>16</v>
      </c>
      <c r="G18" s="128"/>
      <c r="H18" s="113">
        <f t="shared" si="1"/>
        <v>0</v>
      </c>
    </row>
    <row r="19" spans="1:8" ht="24">
      <c r="A19" s="92">
        <f t="shared" si="0"/>
        <v>12</v>
      </c>
      <c r="B19" s="90" t="s">
        <v>48</v>
      </c>
      <c r="C19" s="19"/>
      <c r="D19" s="123" t="s">
        <v>56</v>
      </c>
      <c r="E19" s="84">
        <v>173</v>
      </c>
      <c r="F19" s="19" t="s">
        <v>16</v>
      </c>
      <c r="G19" s="128"/>
      <c r="H19" s="113">
        <f t="shared" si="1"/>
        <v>0</v>
      </c>
    </row>
    <row r="20" spans="1:8" ht="24">
      <c r="A20" s="92">
        <f t="shared" si="0"/>
        <v>13</v>
      </c>
      <c r="B20" s="90" t="s">
        <v>48</v>
      </c>
      <c r="C20" s="19"/>
      <c r="D20" s="123" t="s">
        <v>57</v>
      </c>
      <c r="E20" s="84">
        <v>173</v>
      </c>
      <c r="F20" s="19" t="s">
        <v>16</v>
      </c>
      <c r="G20" s="128"/>
      <c r="H20" s="113">
        <f t="shared" si="1"/>
        <v>0</v>
      </c>
    </row>
    <row r="21" spans="1:8" ht="14.25">
      <c r="A21" s="92">
        <f>1+A20</f>
        <v>14</v>
      </c>
      <c r="B21" s="90" t="s">
        <v>48</v>
      </c>
      <c r="C21" s="19"/>
      <c r="D21" s="123" t="s">
        <v>58</v>
      </c>
      <c r="E21" s="84">
        <v>1</v>
      </c>
      <c r="F21" s="19" t="s">
        <v>59</v>
      </c>
      <c r="G21" s="128"/>
      <c r="H21" s="113">
        <f t="shared" si="1"/>
        <v>0</v>
      </c>
    </row>
    <row r="22" spans="1:8" ht="14.25">
      <c r="A22" s="92">
        <f t="shared" si="0"/>
        <v>15</v>
      </c>
      <c r="B22" s="90" t="s">
        <v>48</v>
      </c>
      <c r="C22" s="19"/>
      <c r="D22" s="123" t="s">
        <v>60</v>
      </c>
      <c r="E22" s="84">
        <v>9</v>
      </c>
      <c r="F22" s="19" t="s">
        <v>16</v>
      </c>
      <c r="G22" s="128"/>
      <c r="H22" s="113">
        <f t="shared" si="1"/>
        <v>0</v>
      </c>
    </row>
    <row r="23" spans="1:8" ht="24">
      <c r="A23" s="92">
        <f t="shared" si="0"/>
        <v>16</v>
      </c>
      <c r="B23" s="90" t="s">
        <v>41</v>
      </c>
      <c r="C23" s="19"/>
      <c r="D23" s="123" t="s">
        <v>61</v>
      </c>
      <c r="E23" s="84">
        <v>1</v>
      </c>
      <c r="F23" s="19" t="s">
        <v>20</v>
      </c>
      <c r="G23" s="128"/>
      <c r="H23" s="113">
        <f t="shared" si="1"/>
        <v>0</v>
      </c>
    </row>
    <row r="24" spans="1:8" ht="24">
      <c r="A24" s="92">
        <f t="shared" si="0"/>
        <v>17</v>
      </c>
      <c r="B24" s="90" t="s">
        <v>41</v>
      </c>
      <c r="C24" s="19"/>
      <c r="D24" s="123" t="s">
        <v>62</v>
      </c>
      <c r="E24" s="84">
        <v>1</v>
      </c>
      <c r="F24" s="19" t="s">
        <v>20</v>
      </c>
      <c r="G24" s="128"/>
      <c r="H24" s="113">
        <f t="shared" si="1"/>
        <v>0</v>
      </c>
    </row>
    <row r="25" spans="1:8" ht="14.25">
      <c r="A25" s="92">
        <f t="shared" si="0"/>
        <v>18</v>
      </c>
      <c r="B25" s="90" t="s">
        <v>41</v>
      </c>
      <c r="C25" s="19"/>
      <c r="D25" s="123" t="s">
        <v>63</v>
      </c>
      <c r="E25" s="84">
        <v>1</v>
      </c>
      <c r="F25" s="19" t="s">
        <v>15</v>
      </c>
      <c r="G25" s="128"/>
      <c r="H25" s="113">
        <f t="shared" si="1"/>
        <v>0</v>
      </c>
    </row>
    <row r="26" spans="1:9" ht="24">
      <c r="A26" s="92">
        <f t="shared" si="0"/>
        <v>19</v>
      </c>
      <c r="B26" s="23" t="s">
        <v>48</v>
      </c>
      <c r="C26" s="20"/>
      <c r="D26" s="29" t="s">
        <v>64</v>
      </c>
      <c r="E26" s="125">
        <v>9</v>
      </c>
      <c r="F26" s="20" t="s">
        <v>18</v>
      </c>
      <c r="G26" s="128"/>
      <c r="H26" s="113">
        <f t="shared" si="1"/>
        <v>0</v>
      </c>
      <c r="I26" s="9"/>
    </row>
    <row r="27" spans="1:9" ht="36.75" thickBot="1">
      <c r="A27" s="92">
        <f t="shared" si="0"/>
        <v>20</v>
      </c>
      <c r="B27" s="23"/>
      <c r="C27" s="20"/>
      <c r="D27" s="29" t="s">
        <v>270</v>
      </c>
      <c r="E27" s="125">
        <v>2</v>
      </c>
      <c r="F27" s="20" t="s">
        <v>269</v>
      </c>
      <c r="G27" s="128"/>
      <c r="H27" s="113">
        <f>ROUND(E27*G27,2)</f>
        <v>0</v>
      </c>
      <c r="I27" s="9"/>
    </row>
    <row r="28" spans="1:30" ht="15" thickBot="1">
      <c r="A28" s="184" t="s">
        <v>22</v>
      </c>
      <c r="B28" s="185"/>
      <c r="C28" s="185"/>
      <c r="D28" s="185"/>
      <c r="E28" s="185"/>
      <c r="F28" s="185"/>
      <c r="G28" s="185"/>
      <c r="H28" s="10">
        <f>SUM(H8:H27)</f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</sheetData>
  <sheetProtection password="D284" sheet="1"/>
  <mergeCells count="5">
    <mergeCell ref="A1:H1"/>
    <mergeCell ref="A2:H2"/>
    <mergeCell ref="A3:H3"/>
    <mergeCell ref="A6:H6"/>
    <mergeCell ref="A28:G28"/>
  </mergeCells>
  <printOptions/>
  <pageMargins left="0.7086614173228347" right="0.31496062992125984" top="0.5511811023622047" bottom="0.7480314960629921" header="0.31496062992125984" footer="0.31496062992125984"/>
  <pageSetup horizontalDpi="600" verticalDpi="600" orientation="portrait" paperSize="9" scale="70" r:id="rId1"/>
  <headerFooter>
    <oddFooter>&amp;C&amp;P&amp;R&amp;A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22"/>
  <sheetViews>
    <sheetView showZeros="0" tabSelected="1" zoomScale="110" zoomScaleNormal="110" zoomScaleSheetLayoutView="140" workbookViewId="0" topLeftCell="A1">
      <selection activeCell="A22" sqref="A22:IV22"/>
    </sheetView>
  </sheetViews>
  <sheetFormatPr defaultColWidth="8.796875" defaultRowHeight="14.25"/>
  <cols>
    <col min="1" max="1" width="5.19921875" style="15" bestFit="1" customWidth="1"/>
    <col min="2" max="2" width="11.8984375" style="15" bestFit="1" customWidth="1"/>
    <col min="3" max="3" width="9.19921875" style="15" bestFit="1" customWidth="1"/>
    <col min="4" max="4" width="59.5" style="15" customWidth="1"/>
    <col min="5" max="5" width="8.3984375" style="15" customWidth="1"/>
    <col min="6" max="6" width="7.5" style="93" bestFit="1" customWidth="1"/>
    <col min="7" max="7" width="7.5" style="116" customWidth="1"/>
    <col min="8" max="8" width="12" style="94" customWidth="1"/>
    <col min="9" max="9" width="10.19921875" style="87" bestFit="1" customWidth="1"/>
    <col min="10" max="16384" width="9" style="87" customWidth="1"/>
  </cols>
  <sheetData>
    <row r="1" spans="1:8" ht="23.25">
      <c r="A1" s="141" t="s">
        <v>259</v>
      </c>
      <c r="B1" s="176"/>
      <c r="C1" s="176"/>
      <c r="D1" s="176"/>
      <c r="E1" s="176"/>
      <c r="F1" s="176"/>
      <c r="G1" s="176"/>
      <c r="H1" s="176"/>
    </row>
    <row r="2" spans="1:8" ht="23.25">
      <c r="A2" s="141" t="s">
        <v>239</v>
      </c>
      <c r="B2" s="142"/>
      <c r="C2" s="142"/>
      <c r="D2" s="142"/>
      <c r="E2" s="142"/>
      <c r="F2" s="142"/>
      <c r="G2" s="142"/>
      <c r="H2" s="142"/>
    </row>
    <row r="3" spans="1:8" ht="18">
      <c r="A3" s="177" t="s">
        <v>0</v>
      </c>
      <c r="B3" s="178"/>
      <c r="C3" s="178"/>
      <c r="D3" s="178"/>
      <c r="E3" s="178"/>
      <c r="F3" s="178"/>
      <c r="G3" s="178"/>
      <c r="H3" s="178"/>
    </row>
    <row r="4" ht="14.25">
      <c r="D4" s="127" t="s">
        <v>264</v>
      </c>
    </row>
    <row r="5" spans="1:8" ht="14.25">
      <c r="A5" s="83" t="s">
        <v>7</v>
      </c>
      <c r="B5" s="83" t="s">
        <v>8</v>
      </c>
      <c r="C5" s="83" t="s">
        <v>9</v>
      </c>
      <c r="D5" s="83" t="s">
        <v>10</v>
      </c>
      <c r="E5" s="83" t="s">
        <v>11</v>
      </c>
      <c r="F5" s="83" t="s">
        <v>12</v>
      </c>
      <c r="G5" s="83" t="s">
        <v>212</v>
      </c>
      <c r="H5" s="117" t="s">
        <v>23</v>
      </c>
    </row>
    <row r="6" spans="1:30" ht="14.25">
      <c r="A6" s="189" t="s">
        <v>24</v>
      </c>
      <c r="B6" s="189"/>
      <c r="C6" s="189"/>
      <c r="D6" s="189"/>
      <c r="E6" s="189"/>
      <c r="F6" s="189"/>
      <c r="G6" s="189"/>
      <c r="H6" s="18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s="4" customFormat="1" ht="15">
      <c r="A7" s="21"/>
      <c r="B7" s="22" t="s">
        <v>25</v>
      </c>
      <c r="C7" s="22" t="s">
        <v>26</v>
      </c>
      <c r="D7" s="26" t="s">
        <v>27</v>
      </c>
      <c r="E7" s="6" t="s">
        <v>21</v>
      </c>
      <c r="F7" s="5" t="s">
        <v>21</v>
      </c>
      <c r="G7" s="7" t="s">
        <v>21</v>
      </c>
      <c r="H7" s="36" t="s">
        <v>21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3">
        <v>1</v>
      </c>
    </row>
    <row r="8" spans="1:30" s="4" customFormat="1" ht="15">
      <c r="A8" s="21"/>
      <c r="B8" s="22" t="s">
        <v>25</v>
      </c>
      <c r="C8" s="22"/>
      <c r="D8" s="26" t="s">
        <v>28</v>
      </c>
      <c r="E8" s="6" t="s">
        <v>21</v>
      </c>
      <c r="F8" s="5" t="s">
        <v>21</v>
      </c>
      <c r="G8" s="7" t="s">
        <v>21</v>
      </c>
      <c r="H8" s="36" t="s">
        <v>21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3">
        <v>2</v>
      </c>
    </row>
    <row r="9" spans="1:30" ht="24">
      <c r="A9" s="92">
        <v>1</v>
      </c>
      <c r="B9" s="90" t="s">
        <v>25</v>
      </c>
      <c r="C9" s="90"/>
      <c r="D9" s="27" t="s">
        <v>13</v>
      </c>
      <c r="E9" s="86">
        <v>0.035</v>
      </c>
      <c r="F9" s="19" t="s">
        <v>14</v>
      </c>
      <c r="G9" s="128"/>
      <c r="H9" s="113">
        <f>ROUND(E9*G9,2)</f>
        <v>0</v>
      </c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9">
        <v>3</v>
      </c>
    </row>
    <row r="10" spans="1:30" ht="36">
      <c r="A10" s="92">
        <f>1+A9</f>
        <v>2</v>
      </c>
      <c r="B10" s="90" t="s">
        <v>25</v>
      </c>
      <c r="C10" s="90"/>
      <c r="D10" s="27" t="s">
        <v>29</v>
      </c>
      <c r="E10" s="86">
        <v>17</v>
      </c>
      <c r="F10" s="19" t="s">
        <v>18</v>
      </c>
      <c r="G10" s="128"/>
      <c r="H10" s="113">
        <f aca="true" t="shared" si="0" ref="H10:H21">ROUND(E10*G10,2)</f>
        <v>0</v>
      </c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9">
        <v>4</v>
      </c>
    </row>
    <row r="11" spans="1:30" ht="24">
      <c r="A11" s="92">
        <f aca="true" t="shared" si="1" ref="A11:A17">1+A10</f>
        <v>3</v>
      </c>
      <c r="B11" s="90" t="s">
        <v>25</v>
      </c>
      <c r="C11" s="90"/>
      <c r="D11" s="27" t="s">
        <v>30</v>
      </c>
      <c r="E11" s="86">
        <v>20</v>
      </c>
      <c r="F11" s="19" t="s">
        <v>18</v>
      </c>
      <c r="G11" s="128"/>
      <c r="H11" s="113">
        <f t="shared" si="0"/>
        <v>0</v>
      </c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9">
        <v>5</v>
      </c>
    </row>
    <row r="12" spans="1:30" ht="36">
      <c r="A12" s="92">
        <f t="shared" si="1"/>
        <v>4</v>
      </c>
      <c r="B12" s="90" t="s">
        <v>25</v>
      </c>
      <c r="C12" s="90"/>
      <c r="D12" s="27" t="s">
        <v>31</v>
      </c>
      <c r="E12" s="86">
        <v>35</v>
      </c>
      <c r="F12" s="19" t="s">
        <v>17</v>
      </c>
      <c r="G12" s="128"/>
      <c r="H12" s="113">
        <f t="shared" si="0"/>
        <v>0</v>
      </c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9">
        <v>6</v>
      </c>
    </row>
    <row r="13" spans="1:30" ht="24">
      <c r="A13" s="92">
        <f t="shared" si="1"/>
        <v>5</v>
      </c>
      <c r="B13" s="90" t="s">
        <v>25</v>
      </c>
      <c r="C13" s="90"/>
      <c r="D13" s="27" t="s">
        <v>32</v>
      </c>
      <c r="E13" s="86">
        <v>3.5</v>
      </c>
      <c r="F13" s="19" t="s">
        <v>18</v>
      </c>
      <c r="G13" s="128"/>
      <c r="H13" s="113">
        <f t="shared" si="0"/>
        <v>0</v>
      </c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9">
        <v>8</v>
      </c>
    </row>
    <row r="14" spans="1:30" ht="24">
      <c r="A14" s="92">
        <f t="shared" si="1"/>
        <v>6</v>
      </c>
      <c r="B14" s="90" t="s">
        <v>25</v>
      </c>
      <c r="C14" s="90"/>
      <c r="D14" s="27" t="s">
        <v>33</v>
      </c>
      <c r="E14" s="86">
        <v>5</v>
      </c>
      <c r="F14" s="19" t="s">
        <v>18</v>
      </c>
      <c r="G14" s="128"/>
      <c r="H14" s="113">
        <f t="shared" si="0"/>
        <v>0</v>
      </c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9">
        <v>9</v>
      </c>
    </row>
    <row r="15" spans="1:30" ht="48">
      <c r="A15" s="92">
        <f t="shared" si="1"/>
        <v>7</v>
      </c>
      <c r="B15" s="90" t="s">
        <v>25</v>
      </c>
      <c r="C15" s="90"/>
      <c r="D15" s="27" t="s">
        <v>34</v>
      </c>
      <c r="E15" s="86">
        <v>37</v>
      </c>
      <c r="F15" s="19" t="s">
        <v>18</v>
      </c>
      <c r="G15" s="128"/>
      <c r="H15" s="113">
        <f t="shared" si="0"/>
        <v>0</v>
      </c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9">
        <v>12</v>
      </c>
    </row>
    <row r="16" spans="1:30" ht="36">
      <c r="A16" s="92">
        <f t="shared" si="1"/>
        <v>8</v>
      </c>
      <c r="B16" s="90" t="s">
        <v>25</v>
      </c>
      <c r="C16" s="90"/>
      <c r="D16" s="27" t="s">
        <v>35</v>
      </c>
      <c r="E16" s="86">
        <v>37</v>
      </c>
      <c r="F16" s="19" t="s">
        <v>18</v>
      </c>
      <c r="G16" s="128"/>
      <c r="H16" s="113">
        <f t="shared" si="0"/>
        <v>0</v>
      </c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9">
        <v>14</v>
      </c>
    </row>
    <row r="17" spans="1:30" ht="24">
      <c r="A17" s="92">
        <f t="shared" si="1"/>
        <v>9</v>
      </c>
      <c r="B17" s="90" t="s">
        <v>25</v>
      </c>
      <c r="C17" s="90"/>
      <c r="D17" s="27" t="s">
        <v>36</v>
      </c>
      <c r="E17" s="86">
        <v>37</v>
      </c>
      <c r="F17" s="19" t="s">
        <v>18</v>
      </c>
      <c r="G17" s="128"/>
      <c r="H17" s="113">
        <f t="shared" si="0"/>
        <v>0</v>
      </c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9">
        <v>15</v>
      </c>
    </row>
    <row r="18" spans="1:30" s="4" customFormat="1" ht="15">
      <c r="A18" s="21"/>
      <c r="B18" s="22" t="s">
        <v>25</v>
      </c>
      <c r="C18" s="22" t="s">
        <v>26</v>
      </c>
      <c r="D18" s="26" t="s">
        <v>37</v>
      </c>
      <c r="E18" s="6" t="s">
        <v>21</v>
      </c>
      <c r="F18" s="5" t="s">
        <v>21</v>
      </c>
      <c r="G18" s="7" t="s">
        <v>21</v>
      </c>
      <c r="H18" s="36" t="s">
        <v>21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3">
        <v>16</v>
      </c>
    </row>
    <row r="19" spans="1:30" ht="24">
      <c r="A19" s="92">
        <f>1+A17</f>
        <v>10</v>
      </c>
      <c r="B19" s="90" t="s">
        <v>25</v>
      </c>
      <c r="C19" s="90"/>
      <c r="D19" s="27" t="s">
        <v>38</v>
      </c>
      <c r="E19" s="91">
        <v>33</v>
      </c>
      <c r="F19" s="19" t="s">
        <v>16</v>
      </c>
      <c r="G19" s="128"/>
      <c r="H19" s="113">
        <f t="shared" si="0"/>
        <v>0</v>
      </c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9">
        <v>17</v>
      </c>
    </row>
    <row r="20" spans="1:30" ht="14.25">
      <c r="A20" s="92">
        <f>1+A19</f>
        <v>11</v>
      </c>
      <c r="B20" s="90" t="s">
        <v>25</v>
      </c>
      <c r="C20" s="90"/>
      <c r="D20" s="27" t="s">
        <v>214</v>
      </c>
      <c r="E20" s="85">
        <v>1</v>
      </c>
      <c r="F20" s="19" t="s">
        <v>20</v>
      </c>
      <c r="G20" s="128"/>
      <c r="H20" s="113">
        <f t="shared" si="0"/>
        <v>0</v>
      </c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9">
        <v>37</v>
      </c>
    </row>
    <row r="21" spans="1:30" ht="15" thickBot="1">
      <c r="A21" s="92">
        <f>1+A20</f>
        <v>12</v>
      </c>
      <c r="B21" s="90" t="s">
        <v>25</v>
      </c>
      <c r="C21" s="90"/>
      <c r="D21" s="123" t="s">
        <v>255</v>
      </c>
      <c r="E21" s="85">
        <v>2</v>
      </c>
      <c r="F21" s="19" t="s">
        <v>20</v>
      </c>
      <c r="G21" s="128"/>
      <c r="H21" s="113">
        <f t="shared" si="0"/>
        <v>0</v>
      </c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9">
        <v>28</v>
      </c>
    </row>
    <row r="22" spans="1:30" ht="15" thickBot="1">
      <c r="A22" s="184" t="s">
        <v>22</v>
      </c>
      <c r="B22" s="185"/>
      <c r="C22" s="185"/>
      <c r="D22" s="185"/>
      <c r="E22" s="185"/>
      <c r="F22" s="185"/>
      <c r="G22" s="185"/>
      <c r="H22" s="10">
        <f>SUM(H9:H21)</f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</sheetData>
  <sheetProtection password="D284" sheet="1"/>
  <mergeCells count="5">
    <mergeCell ref="A22:G22"/>
    <mergeCell ref="A1:H1"/>
    <mergeCell ref="A2:H2"/>
    <mergeCell ref="A3:H3"/>
    <mergeCell ref="A6:H6"/>
  </mergeCells>
  <printOptions/>
  <pageMargins left="0.7086614173228347" right="0.31496062992125984" top="0.5511811023622047" bottom="0.7480314960629921" header="0.31496062992125984" footer="0.31496062992125984"/>
  <pageSetup horizontalDpi="600" verticalDpi="600" orientation="portrait" paperSize="9" scale="70" r:id="rId1"/>
  <headerFooter>
    <oddFooter>&amp;C&amp;P&amp;R&amp;A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tgintrow</dc:creator>
  <cp:keywords/>
  <dc:description/>
  <cp:lastModifiedBy>grzegorz_szczepaniak</cp:lastModifiedBy>
  <cp:lastPrinted>2019-03-13T10:34:10Z</cp:lastPrinted>
  <dcterms:created xsi:type="dcterms:W3CDTF">2015-02-17T09:33:53Z</dcterms:created>
  <dcterms:modified xsi:type="dcterms:W3CDTF">2019-03-13T10:51:56Z</dcterms:modified>
  <cp:category/>
  <cp:version/>
  <cp:contentType/>
  <cp:contentStatus/>
</cp:coreProperties>
</file>